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anexa 1" sheetId="1" r:id="rId1"/>
    <sheet name="anexa 2" sheetId="2" r:id="rId2"/>
    <sheet name="Sheet3" sheetId="3" r:id="rId3"/>
  </sheets>
  <definedNames>
    <definedName name="_xlnm.Print_Area" localSheetId="0">'anexa 1'!$A$1:$N$23</definedName>
    <definedName name="_xlnm.Print_Area" localSheetId="1">'anexa 2'!$A$1:$N$39</definedName>
    <definedName name="_xlnm.Print_Area" localSheetId="2">'Sheet3'!$A$1:$M$51</definedName>
  </definedNames>
  <calcPr fullCalcOnLoad="1"/>
</workbook>
</file>

<file path=xl/sharedStrings.xml><?xml version="1.0" encoding="utf-8"?>
<sst xmlns="http://schemas.openxmlformats.org/spreadsheetml/2006/main" count="174" uniqueCount="129">
  <si>
    <r>
      <t xml:space="preserve">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(mii lei)</t>
    </r>
  </si>
  <si>
    <t>Denumirea indicatorului</t>
  </si>
  <si>
    <t>I. Venituri, total</t>
  </si>
  <si>
    <t>Taxa pentru apă</t>
  </si>
  <si>
    <t>Taxa pentru lemnul eliberat pe picior</t>
  </si>
  <si>
    <t>Cod Eco</t>
  </si>
  <si>
    <t>2+3</t>
  </si>
  <si>
    <t>2.Cheltuieli, total</t>
  </si>
  <si>
    <t>3. Sold Bugetar</t>
  </si>
  <si>
    <t>4 Rambursarea împrumutului</t>
  </si>
  <si>
    <t>mii lei</t>
  </si>
  <si>
    <t>%</t>
  </si>
  <si>
    <t>MIJLOACE FIXE</t>
  </si>
  <si>
    <t>STOCURI DE MATERIALE CIRCULANTE</t>
  </si>
  <si>
    <t>CHELTUIELI DE PERSONAL</t>
  </si>
  <si>
    <t>BUNURI SI SERVICII</t>
  </si>
  <si>
    <t xml:space="preserve">Şef Direcţie Finanţe </t>
  </si>
  <si>
    <t>Estimat</t>
  </si>
  <si>
    <t>Dobinzi</t>
  </si>
  <si>
    <t>Prestatii  sociale</t>
  </si>
  <si>
    <t>Aprobat</t>
  </si>
  <si>
    <t>Tabelul 2: Veniturile bugetului raional conform clasificaţiei economice</t>
  </si>
  <si>
    <t>DEMUMIREA</t>
  </si>
  <si>
    <t>Cod eco(k6)</t>
  </si>
  <si>
    <t>% din total</t>
  </si>
  <si>
    <t>I. VENITURI, total</t>
  </si>
  <si>
    <t>Impozit pe venitul persoanelor fizice  reţinut din salariu şi din alte surse de venir decît salariu</t>
  </si>
  <si>
    <t xml:space="preserve">Taxa pentru extragerea minereurilor utile </t>
  </si>
  <si>
    <t>Amenzi şi sancţiuni</t>
  </si>
  <si>
    <t xml:space="preserve">Încasări din prestarea serviciilor cu plată </t>
  </si>
  <si>
    <t xml:space="preserve">Plata pentru locaţiunea bunurilor patrimoniu public </t>
  </si>
  <si>
    <t xml:space="preserve">Plata pentru certificatele de urbanism şi autorizările de construire sau desfiinţare în bugetul local de nivelul II </t>
  </si>
  <si>
    <t xml:space="preserve">Taxa de la cumpararea valutei straine de catre persoanele fizice in casele de schimb valutar              </t>
  </si>
  <si>
    <t xml:space="preserve">Plata pentru locatiunea bunurilor patrimoniului public incasata in bugetul local de nivelul II                                                        </t>
  </si>
  <si>
    <t>Donaţii voluntare pentru cheltuieli capitale din surse interne pentru instituţiile bugetare</t>
  </si>
  <si>
    <t>Transferuri curente primite cu destinaţie speciala  între bugetul de stat şi bugetele locale de nivelul II pentru învățământul preșcolar, primar, secundar general, special și complementar (extrașcolar)</t>
  </si>
  <si>
    <t>Transferuri curente primite cu destinaţie speciala  între bugetul de stat şi bugetele locale de nivelul II pentru asigurarea și asistența socială</t>
  </si>
  <si>
    <t>Transferuri curente primite cu destinaţie specială  între bugetul de stat şi bugetele locale de nivelul II pentru școli sportive</t>
  </si>
  <si>
    <t xml:space="preserve">Transferuri curente cu destinatie speciala intre BS si BL niv2 pentru infrastructura drumurilor  </t>
  </si>
  <si>
    <t xml:space="preserve">Transferuri capitale primite cu destinatie speciala intre bugetul de stat si bugetele locale de nivelul 2                                             </t>
  </si>
  <si>
    <t>Transferuri curente primite cu destinaţie generală între bugetul de stat şi bugetele locale de nivelul II</t>
  </si>
  <si>
    <t xml:space="preserve">Alte transferuri curente primite cu destinatie generala intre bugetul de stat si bugetele locale de nivelul II                                        </t>
  </si>
  <si>
    <t>Transferuri curente primite cu destinaţie speciala intre institutiile bugetului de stat si institutiile bugetelor locale de nivelul II</t>
  </si>
  <si>
    <t>Tabelul 3: Cheltuielile bugetului raional Nisporeni conform clasificaţiei funcţionale</t>
  </si>
  <si>
    <t>Cod F1F3</t>
  </si>
  <si>
    <t xml:space="preserve"> Cheltuieli, total</t>
  </si>
  <si>
    <t xml:space="preserve">  </t>
  </si>
  <si>
    <t>Autorităţi legislative şi executive</t>
  </si>
  <si>
    <t>0111</t>
  </si>
  <si>
    <t>Alte servicii generale</t>
  </si>
  <si>
    <t>0133</t>
  </si>
  <si>
    <t>Servicii bugetar-fiscale</t>
  </si>
  <si>
    <t>0112</t>
  </si>
  <si>
    <t>Alte servicii de stat cu destinaţie generală</t>
  </si>
  <si>
    <t>0169</t>
  </si>
  <si>
    <t xml:space="preserve">Serviciul datoriei interne </t>
  </si>
  <si>
    <t>0171</t>
  </si>
  <si>
    <t>Alte servicii în domeniul apărării  naţionale</t>
  </si>
  <si>
    <t>0259</t>
  </si>
  <si>
    <t>Alte servicii economice generale</t>
  </si>
  <si>
    <t>0419</t>
  </si>
  <si>
    <t>Servicii economice multifuncţionale</t>
  </si>
  <si>
    <t>0474</t>
  </si>
  <si>
    <t>Alte servicii in domeniul agriculturii, gospodăriei silvice, gospodăriei piscicole şi gospodăriei de vînătoare</t>
  </si>
  <si>
    <t>0429</t>
  </si>
  <si>
    <t>Alte tipuri de combustibil</t>
  </si>
  <si>
    <t>0434</t>
  </si>
  <si>
    <t>Construcţii</t>
  </si>
  <si>
    <t>0443</t>
  </si>
  <si>
    <t>Transport rutier</t>
  </si>
  <si>
    <t>0451</t>
  </si>
  <si>
    <t>Gospodăria  de locuinţe</t>
  </si>
  <si>
    <t>Alte servicii în domeniul culturii, cultelor și odihnei</t>
  </si>
  <si>
    <t>0861</t>
  </si>
  <si>
    <t>Servicii în domeniul culturii</t>
  </si>
  <si>
    <t>0820</t>
  </si>
  <si>
    <t>Televiziune şi radiodifuziune</t>
  </si>
  <si>
    <t>0831</t>
  </si>
  <si>
    <t>Servicii  de sport şi cultură fizică</t>
  </si>
  <si>
    <t>0812</t>
  </si>
  <si>
    <t>Servicii pentru tineret</t>
  </si>
  <si>
    <t>0813</t>
  </si>
  <si>
    <t xml:space="preserve">Alte servicii în domeniul învățămîntului </t>
  </si>
  <si>
    <t>0989</t>
  </si>
  <si>
    <t>Educație timpurie</t>
  </si>
  <si>
    <t>0911</t>
  </si>
  <si>
    <t>Învățămînt primar</t>
  </si>
  <si>
    <t>0912</t>
  </si>
  <si>
    <t>Învățămînt gimnazial</t>
  </si>
  <si>
    <t>0921</t>
  </si>
  <si>
    <t>Învățămînt liceal</t>
  </si>
  <si>
    <t>0922</t>
  </si>
  <si>
    <t xml:space="preserve">Servicii afiliate învățămîntului </t>
  </si>
  <si>
    <t>0960</t>
  </si>
  <si>
    <t>Învățămînt  nedefinit după nivel</t>
  </si>
  <si>
    <t>0950</t>
  </si>
  <si>
    <t>Administrare în domeniul protecţiei sociale</t>
  </si>
  <si>
    <t>Protecţie a familiei şi a copiilor</t>
  </si>
  <si>
    <t>Protecţie în caz de incapacitate de muncă</t>
  </si>
  <si>
    <t>Protecţie  împotriva excluziunii sociale</t>
  </si>
  <si>
    <t>Alte servicii de protecție socială</t>
  </si>
  <si>
    <t>Şef Direcţie  Finanţe                                                                Vera Lazar</t>
  </si>
  <si>
    <t xml:space="preserve">Tabelul 1: Structura Bugetului raional Nisporeni conform clasificaţiei economice </t>
  </si>
  <si>
    <t>Subsidii</t>
  </si>
  <si>
    <t>Alte cheltiueli</t>
  </si>
  <si>
    <t>Transferuri acordate in cadrul bugetului</t>
  </si>
  <si>
    <t xml:space="preserve">Transferuri curente primite cu destinatie generala din fondul de compensare intre bugetul de stat si bugetele locale de nivelul II                    </t>
  </si>
  <si>
    <t xml:space="preserve">Transferuri capitale primite cu destinatie speciala intre institutiile bugetului de stat si institutiile bugetelor locale de nivelul 2                </t>
  </si>
  <si>
    <t>0432</t>
  </si>
  <si>
    <t>0321</t>
  </si>
  <si>
    <t>0000</t>
  </si>
  <si>
    <t xml:space="preserve">Alte transferuri curente primite cu destinatie speciala intre bugetul de stat si bugetele locale de nivelul II                                        </t>
  </si>
  <si>
    <t>Executat</t>
  </si>
  <si>
    <t xml:space="preserve">Petrol si gaze naturale                                                                                                                               </t>
  </si>
  <si>
    <t xml:space="preserve">Servicii de pompieri si salvatori                                                                                                                     </t>
  </si>
  <si>
    <t xml:space="preserve">Servicii spitalicesti generale                                                                                                                        </t>
  </si>
  <si>
    <t xml:space="preserve">Impozitul pe venitul persoanelor fizice spre plata/achitat                                                                                            </t>
  </si>
  <si>
    <t xml:space="preserve">Impozit pe venitul persoanelor fizice in domeniul transportului rutier de persoane in regim de taxi                                                   </t>
  </si>
  <si>
    <t xml:space="preserve">Impozit pe venitul aferent operatiunilor de predare in posesie si/sau folosinta a proprietatii imobiliare                                             </t>
  </si>
  <si>
    <t xml:space="preserve">Granturi curente primite de la organizatiile internationale pentru proiecte finantate din surse externe pentru bugetul local de nivelul 2             </t>
  </si>
  <si>
    <t xml:space="preserve">Amenzi aplicate de Inspectia financiara incasate in bugetul local de nivelul II                                                                       </t>
  </si>
  <si>
    <t>0630</t>
  </si>
  <si>
    <t>Devieri 2023 fata de 2022</t>
  </si>
  <si>
    <t>Devieri 2023 fata 2022</t>
  </si>
  <si>
    <t xml:space="preserve">Donatii voluntare pentru cheltuieli capitale din surse externe pentru institutiile bugetare                                                            </t>
  </si>
  <si>
    <t xml:space="preserve">Transferuri capitale primite cu destinatie speciala intre institutiile bugetelor locale de nivelul 2 si institutiile bugetelor locale de nivelul 1  </t>
  </si>
  <si>
    <t xml:space="preserve">Granturi capitale primite de la organizatiile internationale pentru proiecte finantate din surse externe pentru bugetul local de nivelul 2            </t>
  </si>
  <si>
    <t>Şef Direcţie Finanţe                                                  Lazar Vera</t>
  </si>
  <si>
    <t xml:space="preserve">Protectie in domeniul asigurarii cu  locuinte       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</si>
</sst>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(* #,##0.0_);_(* \(#,##0.0\);_(* &quot;-&quot;??_);_(@_)"/>
    <numFmt numFmtId="190" formatCode="_-* #,##0.0_р_._-;\-* #,##0.0_р_._-;_-* &quot;-&quot;?_р_._-;_-@_-"/>
    <numFmt numFmtId="191" formatCode="_(* #,##0.0_);_(* \(#,##0.0\);_(* &quot;-&quot;?_);_(@_)"/>
    <numFmt numFmtId="192" formatCode="_(* #,##0_);_(* \(#,##0\);_(* &quot;-&quot;??_);_(@_)"/>
    <numFmt numFmtId="193" formatCode="[$-409]dddd\,\ mmmm\ dd\,\ yyyy"/>
    <numFmt numFmtId="194" formatCode="#,##0.0"/>
    <numFmt numFmtId="195" formatCode="#,##0.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</numFmts>
  <fonts count="73">
    <font>
      <sz val="10"/>
      <name val="Arial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2"/>
      <color indexed="8"/>
      <name val="Times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65" fillId="33" borderId="10" xfId="0" applyFont="1" applyFill="1" applyBorder="1" applyAlignment="1">
      <alignment horizontal="left" wrapText="1"/>
    </xf>
    <xf numFmtId="0" fontId="65" fillId="33" borderId="11" xfId="0" applyNumberFormat="1" applyFont="1" applyFill="1" applyBorder="1" applyAlignment="1" quotePrefix="1">
      <alignment horizontal="center"/>
    </xf>
    <xf numFmtId="2" fontId="65" fillId="33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5" fillId="33" borderId="12" xfId="0" applyFont="1" applyFill="1" applyBorder="1" applyAlignment="1">
      <alignment horizontal="left" vertical="top" wrapText="1"/>
    </xf>
    <xf numFmtId="49" fontId="66" fillId="33" borderId="12" xfId="0" applyNumberFormat="1" applyFont="1" applyFill="1" applyBorder="1" applyAlignment="1">
      <alignment horizontal="left" vertical="top" wrapText="1"/>
    </xf>
    <xf numFmtId="0" fontId="16" fillId="33" borderId="13" xfId="0" applyFont="1" applyFill="1" applyBorder="1" applyAlignment="1">
      <alignment horizontal="left" vertical="top" wrapText="1"/>
    </xf>
    <xf numFmtId="0" fontId="15" fillId="33" borderId="12" xfId="0" applyFont="1" applyFill="1" applyBorder="1" applyAlignment="1">
      <alignment vertical="top" wrapText="1"/>
    </xf>
    <xf numFmtId="49" fontId="66" fillId="33" borderId="12" xfId="53" applyNumberFormat="1" applyFont="1" applyFill="1" applyBorder="1" applyAlignment="1">
      <alignment vertical="top" wrapText="1"/>
      <protection/>
    </xf>
    <xf numFmtId="0" fontId="18" fillId="33" borderId="13" xfId="0" applyFont="1" applyFill="1" applyBorder="1" applyAlignment="1">
      <alignment vertical="top" wrapText="1"/>
    </xf>
    <xf numFmtId="0" fontId="55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194" fontId="4" fillId="33" borderId="12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left" vertical="center" wrapText="1"/>
    </xf>
    <xf numFmtId="0" fontId="15" fillId="33" borderId="12" xfId="0" applyNumberFormat="1" applyFont="1" applyFill="1" applyBorder="1" applyAlignment="1">
      <alignment horizontal="center" vertical="center" wrapText="1"/>
    </xf>
    <xf numFmtId="194" fontId="15" fillId="33" borderId="12" xfId="0" applyNumberFormat="1" applyFont="1" applyFill="1" applyBorder="1" applyAlignment="1">
      <alignment horizontal="center" vertical="center" wrapText="1"/>
    </xf>
    <xf numFmtId="4" fontId="15" fillId="33" borderId="12" xfId="0" applyNumberFormat="1" applyFont="1" applyFill="1" applyBorder="1" applyAlignment="1">
      <alignment horizontal="center" vertical="center" wrapText="1"/>
    </xf>
    <xf numFmtId="4" fontId="19" fillId="33" borderId="12" xfId="0" applyNumberFormat="1" applyFont="1" applyFill="1" applyBorder="1" applyAlignment="1">
      <alignment horizontal="center"/>
    </xf>
    <xf numFmtId="4" fontId="0" fillId="33" borderId="12" xfId="0" applyNumberFormat="1" applyFill="1" applyBorder="1" applyAlignment="1">
      <alignment horizontal="center"/>
    </xf>
    <xf numFmtId="49" fontId="66" fillId="33" borderId="12" xfId="0" applyNumberFormat="1" applyFont="1" applyFill="1" applyBorder="1" applyAlignment="1">
      <alignment wrapText="1"/>
    </xf>
    <xf numFmtId="49" fontId="66" fillId="33" borderId="12" xfId="53" applyNumberFormat="1" applyFont="1" applyFill="1" applyBorder="1" applyAlignment="1">
      <alignment wrapText="1"/>
      <protection/>
    </xf>
    <xf numFmtId="0" fontId="15" fillId="33" borderId="12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15" fillId="33" borderId="13" xfId="0" applyFont="1" applyFill="1" applyBorder="1" applyAlignment="1">
      <alignment wrapText="1"/>
    </xf>
    <xf numFmtId="2" fontId="0" fillId="33" borderId="12" xfId="0" applyNumberFormat="1" applyFill="1" applyBorder="1" applyAlignment="1">
      <alignment/>
    </xf>
    <xf numFmtId="49" fontId="65" fillId="33" borderId="12" xfId="0" applyNumberFormat="1" applyFont="1" applyFill="1" applyBorder="1" applyAlignment="1">
      <alignment vertical="top" wrapText="1"/>
    </xf>
    <xf numFmtId="0" fontId="67" fillId="33" borderId="0" xfId="0" applyFont="1" applyFill="1" applyAlignment="1">
      <alignment horizontal="center" wrapText="1"/>
    </xf>
    <xf numFmtId="0" fontId="66" fillId="33" borderId="0" xfId="0" applyFont="1" applyFill="1" applyAlignment="1">
      <alignment/>
    </xf>
    <xf numFmtId="0" fontId="66" fillId="33" borderId="0" xfId="0" applyFont="1" applyFill="1" applyBorder="1" applyAlignment="1">
      <alignment horizontal="center"/>
    </xf>
    <xf numFmtId="0" fontId="68" fillId="33" borderId="14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center" vertical="center"/>
    </xf>
    <xf numFmtId="1" fontId="68" fillId="33" borderId="16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67" fillId="33" borderId="18" xfId="0" applyFont="1" applyFill="1" applyBorder="1" applyAlignment="1">
      <alignment horizontal="left" wrapText="1"/>
    </xf>
    <xf numFmtId="0" fontId="67" fillId="33" borderId="11" xfId="0" applyNumberFormat="1" applyFont="1" applyFill="1" applyBorder="1" applyAlignment="1">
      <alignment horizontal="center"/>
    </xf>
    <xf numFmtId="2" fontId="69" fillId="33" borderId="19" xfId="0" applyNumberFormat="1" applyFont="1" applyFill="1" applyBorder="1" applyAlignment="1">
      <alignment/>
    </xf>
    <xf numFmtId="0" fontId="67" fillId="33" borderId="20" xfId="0" applyFont="1" applyFill="1" applyBorder="1" applyAlignment="1">
      <alignment horizontal="left" wrapText="1"/>
    </xf>
    <xf numFmtId="0" fontId="67" fillId="33" borderId="11" xfId="0" applyNumberFormat="1" applyFont="1" applyFill="1" applyBorder="1" applyAlignment="1" quotePrefix="1">
      <alignment horizontal="center"/>
    </xf>
    <xf numFmtId="0" fontId="65" fillId="33" borderId="11" xfId="0" applyNumberFormat="1" applyFont="1" applyFill="1" applyBorder="1" applyAlignment="1" quotePrefix="1">
      <alignment horizontal="center"/>
    </xf>
    <xf numFmtId="0" fontId="17" fillId="33" borderId="13" xfId="0" applyFont="1" applyFill="1" applyBorder="1" applyAlignment="1">
      <alignment wrapText="1"/>
    </xf>
    <xf numFmtId="0" fontId="65" fillId="33" borderId="11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66" fillId="33" borderId="0" xfId="0" applyFont="1" applyFill="1" applyAlignment="1">
      <alignment horizontal="left" vertical="top" wrapText="1"/>
    </xf>
    <xf numFmtId="0" fontId="65" fillId="33" borderId="0" xfId="0" applyNumberFormat="1" applyFont="1" applyFill="1" applyAlignment="1">
      <alignment horizontal="center" vertical="center"/>
    </xf>
    <xf numFmtId="0" fontId="70" fillId="33" borderId="0" xfId="0" applyFont="1" applyFill="1" applyAlignment="1">
      <alignment horizontal="left" vertical="top" wrapText="1"/>
    </xf>
    <xf numFmtId="0" fontId="67" fillId="33" borderId="0" xfId="0" applyFont="1" applyFill="1" applyAlignment="1">
      <alignment horizontal="center" wrapText="1"/>
    </xf>
    <xf numFmtId="0" fontId="4" fillId="33" borderId="12" xfId="0" applyFont="1" applyFill="1" applyBorder="1" applyAlignment="1">
      <alignment horizontal="center" vertical="center"/>
    </xf>
    <xf numFmtId="0" fontId="67" fillId="33" borderId="0" xfId="0" applyFont="1" applyFill="1" applyAlignment="1">
      <alignment horizont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9" fontId="65" fillId="33" borderId="12" xfId="0" applyNumberFormat="1" applyFont="1" applyFill="1" applyBorder="1" applyAlignment="1">
      <alignment wrapText="1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/>
    </xf>
    <xf numFmtId="0" fontId="7" fillId="33" borderId="22" xfId="0" applyFont="1" applyFill="1" applyBorder="1" applyAlignment="1">
      <alignment vertical="top" wrapText="1"/>
    </xf>
    <xf numFmtId="0" fontId="7" fillId="33" borderId="23" xfId="0" applyFont="1" applyFill="1" applyBorder="1" applyAlignment="1">
      <alignment horizontal="center" vertical="center" wrapText="1"/>
    </xf>
    <xf numFmtId="2" fontId="10" fillId="33" borderId="22" xfId="0" applyNumberFormat="1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vertical="top" wrapText="1"/>
    </xf>
    <xf numFmtId="188" fontId="12" fillId="33" borderId="17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vertical="top" wrapText="1"/>
    </xf>
    <xf numFmtId="0" fontId="3" fillId="33" borderId="23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vertical="top" wrapText="1"/>
    </xf>
    <xf numFmtId="0" fontId="9" fillId="33" borderId="23" xfId="0" applyFont="1" applyFill="1" applyBorder="1" applyAlignment="1">
      <alignment horizontal="center" vertical="top" wrapText="1"/>
    </xf>
    <xf numFmtId="0" fontId="13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194" fontId="0" fillId="33" borderId="0" xfId="0" applyNumberFormat="1" applyFill="1" applyAlignment="1">
      <alignment/>
    </xf>
    <xf numFmtId="0" fontId="67" fillId="33" borderId="0" xfId="0" applyFont="1" applyFill="1" applyAlignment="1">
      <alignment horizontal="center" wrapText="1"/>
    </xf>
    <xf numFmtId="0" fontId="66" fillId="33" borderId="24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33" borderId="25" xfId="0" applyFont="1" applyFill="1" applyBorder="1" applyAlignment="1">
      <alignment horizontal="center" vertical="center"/>
    </xf>
    <xf numFmtId="0" fontId="68" fillId="33" borderId="25" xfId="0" applyFont="1" applyFill="1" applyBorder="1" applyAlignment="1">
      <alignment horizontal="center" vertical="center"/>
    </xf>
    <xf numFmtId="0" fontId="67" fillId="33" borderId="26" xfId="0" applyFont="1" applyFill="1" applyBorder="1" applyAlignment="1">
      <alignment horizontal="left" wrapText="1"/>
    </xf>
    <xf numFmtId="0" fontId="65" fillId="33" borderId="27" xfId="0" applyFont="1" applyFill="1" applyBorder="1" applyAlignment="1">
      <alignment horizontal="left" wrapText="1"/>
    </xf>
    <xf numFmtId="49" fontId="65" fillId="33" borderId="11" xfId="0" applyNumberFormat="1" applyFont="1" applyFill="1" applyBorder="1" applyAlignment="1">
      <alignment vertical="top" wrapText="1"/>
    </xf>
    <xf numFmtId="0" fontId="17" fillId="33" borderId="0" xfId="0" applyFont="1" applyFill="1" applyBorder="1" applyAlignment="1">
      <alignment wrapText="1"/>
    </xf>
    <xf numFmtId="0" fontId="15" fillId="33" borderId="0" xfId="0" applyFont="1" applyFill="1" applyBorder="1" applyAlignment="1">
      <alignment wrapText="1"/>
    </xf>
    <xf numFmtId="4" fontId="15" fillId="33" borderId="12" xfId="0" applyNumberFormat="1" applyFont="1" applyFill="1" applyBorder="1" applyAlignment="1">
      <alignment horizontal="center"/>
    </xf>
    <xf numFmtId="0" fontId="15" fillId="33" borderId="12" xfId="0" applyFont="1" applyFill="1" applyBorder="1" applyAlignment="1">
      <alignment/>
    </xf>
    <xf numFmtId="2" fontId="15" fillId="33" borderId="12" xfId="0" applyNumberFormat="1" applyFont="1" applyFill="1" applyBorder="1" applyAlignment="1">
      <alignment/>
    </xf>
    <xf numFmtId="0" fontId="15" fillId="33" borderId="12" xfId="0" applyFont="1" applyFill="1" applyBorder="1" applyAlignment="1">
      <alignment wrapText="1"/>
    </xf>
    <xf numFmtId="0" fontId="15" fillId="33" borderId="12" xfId="0" applyFont="1" applyFill="1" applyBorder="1" applyAlignment="1">
      <alignment horizontal="left" wrapText="1"/>
    </xf>
    <xf numFmtId="49" fontId="65" fillId="0" borderId="12" xfId="53" applyNumberFormat="1" applyFont="1" applyBorder="1" applyAlignment="1">
      <alignment vertical="top" wrapText="1"/>
      <protection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0" fillId="33" borderId="25" xfId="0" applyFill="1" applyBorder="1" applyAlignment="1">
      <alignment horizontal="center"/>
    </xf>
    <xf numFmtId="0" fontId="4" fillId="33" borderId="34" xfId="0" applyFont="1" applyFill="1" applyBorder="1" applyAlignment="1">
      <alignment horizontal="left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66" fillId="33" borderId="43" xfId="0" applyNumberFormat="1" applyFont="1" applyFill="1" applyBorder="1" applyAlignment="1">
      <alignment horizontal="center" vertical="center" wrapText="1"/>
    </xf>
    <xf numFmtId="0" fontId="66" fillId="33" borderId="44" xfId="0" applyNumberFormat="1" applyFont="1" applyFill="1" applyBorder="1" applyAlignment="1">
      <alignment horizontal="center" vertical="center" wrapText="1"/>
    </xf>
    <xf numFmtId="2" fontId="66" fillId="33" borderId="28" xfId="0" applyNumberFormat="1" applyFont="1" applyFill="1" applyBorder="1" applyAlignment="1">
      <alignment horizontal="center" vertical="center" wrapText="1"/>
    </xf>
    <xf numFmtId="2" fontId="66" fillId="33" borderId="29" xfId="0" applyNumberFormat="1" applyFont="1" applyFill="1" applyBorder="1" applyAlignment="1">
      <alignment horizontal="center" vertical="center" wrapText="1"/>
    </xf>
    <xf numFmtId="2" fontId="66" fillId="33" borderId="33" xfId="0" applyNumberFormat="1" applyFont="1" applyFill="1" applyBorder="1" applyAlignment="1">
      <alignment horizontal="center" vertical="center" wrapText="1"/>
    </xf>
    <xf numFmtId="2" fontId="66" fillId="33" borderId="22" xfId="0" applyNumberFormat="1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67" fillId="33" borderId="0" xfId="0" applyFont="1" applyFill="1" applyAlignment="1">
      <alignment horizontal="center" wrapText="1"/>
    </xf>
    <xf numFmtId="0" fontId="66" fillId="33" borderId="45" xfId="0" applyFont="1" applyFill="1" applyBorder="1" applyAlignment="1">
      <alignment horizontal="center" vertical="center"/>
    </xf>
    <xf numFmtId="0" fontId="66" fillId="33" borderId="46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68" fillId="33" borderId="47" xfId="0" applyFont="1" applyFill="1" applyBorder="1" applyAlignment="1">
      <alignment horizontal="center" vertical="center" wrapText="1"/>
    </xf>
    <xf numFmtId="0" fontId="68" fillId="33" borderId="35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left" wrapText="1"/>
    </xf>
    <xf numFmtId="0" fontId="65" fillId="34" borderId="27" xfId="0" applyFont="1" applyFill="1" applyBorder="1" applyAlignment="1">
      <alignment horizontal="left" wrapText="1"/>
    </xf>
    <xf numFmtId="0" fontId="65" fillId="34" borderId="11" xfId="0" applyNumberFormat="1" applyFont="1" applyFill="1" applyBorder="1" applyAlignment="1" quotePrefix="1">
      <alignment horizontal="center"/>
    </xf>
    <xf numFmtId="2" fontId="65" fillId="34" borderId="12" xfId="0" applyNumberFormat="1" applyFont="1" applyFill="1" applyBorder="1" applyAlignment="1">
      <alignment/>
    </xf>
    <xf numFmtId="2" fontId="0" fillId="34" borderId="12" xfId="0" applyNumberFormat="1" applyFill="1" applyBorder="1" applyAlignment="1">
      <alignment/>
    </xf>
    <xf numFmtId="0" fontId="0" fillId="34" borderId="0" xfId="0" applyFill="1" applyAlignment="1">
      <alignment/>
    </xf>
    <xf numFmtId="49" fontId="71" fillId="34" borderId="12" xfId="0" applyNumberFormat="1" applyFont="1" applyFill="1" applyBorder="1" applyAlignment="1">
      <alignment vertical="top" wrapText="1"/>
    </xf>
    <xf numFmtId="49" fontId="71" fillId="34" borderId="11" xfId="0" applyNumberFormat="1" applyFont="1" applyFill="1" applyBorder="1" applyAlignment="1">
      <alignment vertical="top" wrapText="1"/>
    </xf>
    <xf numFmtId="0" fontId="65" fillId="34" borderId="0" xfId="0" applyFont="1" applyFill="1" applyBorder="1" applyAlignment="1">
      <alignment horizontal="left" wrapText="1"/>
    </xf>
    <xf numFmtId="0" fontId="15" fillId="34" borderId="13" xfId="0" applyFont="1" applyFill="1" applyBorder="1" applyAlignment="1">
      <alignment wrapText="1"/>
    </xf>
    <xf numFmtId="0" fontId="15" fillId="34" borderId="0" xfId="0" applyFont="1" applyFill="1" applyBorder="1" applyAlignment="1">
      <alignment wrapText="1"/>
    </xf>
    <xf numFmtId="188" fontId="72" fillId="34" borderId="12" xfId="0" applyNumberFormat="1" applyFont="1" applyFill="1" applyBorder="1" applyAlignment="1">
      <alignment/>
    </xf>
    <xf numFmtId="0" fontId="65" fillId="34" borderId="12" xfId="0" applyFont="1" applyFill="1" applyBorder="1" applyAlignment="1">
      <alignment horizontal="left" wrapText="1"/>
    </xf>
    <xf numFmtId="0" fontId="65" fillId="34" borderId="12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115" zoomScaleSheetLayoutView="115" zoomScalePageLayoutView="0" workbookViewId="0" topLeftCell="A1">
      <selection activeCell="C27" sqref="C27"/>
    </sheetView>
  </sheetViews>
  <sheetFormatPr defaultColWidth="9.140625" defaultRowHeight="12.75"/>
  <cols>
    <col min="1" max="1" width="30.421875" style="4" customWidth="1"/>
    <col min="2" max="2" width="8.57421875" style="4" customWidth="1"/>
    <col min="3" max="3" width="9.421875" style="4" bestFit="1" customWidth="1"/>
    <col min="4" max="4" width="9.140625" style="4" customWidth="1"/>
    <col min="5" max="5" width="9.421875" style="4" bestFit="1" customWidth="1"/>
    <col min="6" max="6" width="9.140625" style="4" customWidth="1"/>
    <col min="7" max="7" width="9.421875" style="4" bestFit="1" customWidth="1"/>
    <col min="8" max="9" width="9.140625" style="4" customWidth="1"/>
    <col min="10" max="10" width="11.140625" style="4" customWidth="1"/>
    <col min="11" max="11" width="9.421875" style="4" bestFit="1" customWidth="1"/>
    <col min="12" max="12" width="9.140625" style="4" customWidth="1"/>
    <col min="13" max="13" width="9.421875" style="4" bestFit="1" customWidth="1"/>
    <col min="14" max="16384" width="9.140625" style="4" customWidth="1"/>
  </cols>
  <sheetData>
    <row r="1" ht="16.5" customHeight="1">
      <c r="A1" s="52"/>
    </row>
    <row r="2" ht="16.5" customHeight="1">
      <c r="A2" s="53"/>
    </row>
    <row r="3" spans="1:14" ht="20.25" customHeight="1">
      <c r="A3" s="98" t="s">
        <v>102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6.5" thickBot="1">
      <c r="A4" s="54" t="s">
        <v>0</v>
      </c>
      <c r="M4" s="99"/>
      <c r="N4" s="99"/>
    </row>
    <row r="5" spans="1:14" ht="39" customHeight="1" thickBot="1">
      <c r="A5" s="93" t="s">
        <v>1</v>
      </c>
      <c r="B5" s="93" t="s">
        <v>5</v>
      </c>
      <c r="C5" s="89">
        <v>2021</v>
      </c>
      <c r="D5" s="90"/>
      <c r="E5" s="89">
        <v>2022</v>
      </c>
      <c r="F5" s="90"/>
      <c r="G5" s="89">
        <v>2023</v>
      </c>
      <c r="H5" s="90"/>
      <c r="I5" s="89" t="s">
        <v>122</v>
      </c>
      <c r="J5" s="90"/>
      <c r="K5" s="89">
        <v>2024</v>
      </c>
      <c r="L5" s="90"/>
      <c r="M5" s="89">
        <v>2025</v>
      </c>
      <c r="N5" s="90"/>
    </row>
    <row r="6" spans="1:14" ht="15.75" customHeight="1" thickBot="1">
      <c r="A6" s="94"/>
      <c r="B6" s="96"/>
      <c r="C6" s="91" t="s">
        <v>112</v>
      </c>
      <c r="D6" s="92"/>
      <c r="E6" s="91" t="s">
        <v>20</v>
      </c>
      <c r="F6" s="92"/>
      <c r="G6" s="91" t="s">
        <v>20</v>
      </c>
      <c r="H6" s="92"/>
      <c r="I6" s="55"/>
      <c r="J6" s="56"/>
      <c r="K6" s="91" t="s">
        <v>17</v>
      </c>
      <c r="L6" s="92"/>
      <c r="M6" s="91" t="s">
        <v>17</v>
      </c>
      <c r="N6" s="92"/>
    </row>
    <row r="7" spans="1:14" ht="32.25" customHeight="1" thickBot="1">
      <c r="A7" s="95"/>
      <c r="B7" s="97"/>
      <c r="C7" s="57" t="s">
        <v>10</v>
      </c>
      <c r="D7" s="57" t="s">
        <v>11</v>
      </c>
      <c r="E7" s="57" t="s">
        <v>10</v>
      </c>
      <c r="F7" s="57" t="s">
        <v>11</v>
      </c>
      <c r="G7" s="57" t="s">
        <v>10</v>
      </c>
      <c r="H7" s="57" t="s">
        <v>11</v>
      </c>
      <c r="I7" s="57" t="s">
        <v>10</v>
      </c>
      <c r="J7" s="57" t="s">
        <v>11</v>
      </c>
      <c r="K7" s="57" t="s">
        <v>10</v>
      </c>
      <c r="L7" s="57" t="s">
        <v>11</v>
      </c>
      <c r="M7" s="57" t="s">
        <v>10</v>
      </c>
      <c r="N7" s="57" t="s">
        <v>11</v>
      </c>
    </row>
    <row r="8" spans="1:14" ht="13.5" thickBot="1">
      <c r="A8" s="58">
        <v>1</v>
      </c>
      <c r="B8" s="59">
        <v>2</v>
      </c>
      <c r="C8" s="58">
        <v>7</v>
      </c>
      <c r="D8" s="34">
        <v>8</v>
      </c>
      <c r="E8" s="58">
        <v>7</v>
      </c>
      <c r="F8" s="34">
        <v>8</v>
      </c>
      <c r="G8" s="58">
        <v>7</v>
      </c>
      <c r="H8" s="34">
        <v>8</v>
      </c>
      <c r="I8" s="60"/>
      <c r="J8" s="60"/>
      <c r="K8" s="58">
        <v>7</v>
      </c>
      <c r="L8" s="34">
        <v>8</v>
      </c>
      <c r="M8" s="58">
        <v>7</v>
      </c>
      <c r="N8" s="34">
        <v>8</v>
      </c>
    </row>
    <row r="9" spans="1:14" ht="20.25" customHeight="1" thickBot="1">
      <c r="A9" s="61" t="s">
        <v>2</v>
      </c>
      <c r="B9" s="62">
        <v>1</v>
      </c>
      <c r="C9" s="63">
        <v>209082.89</v>
      </c>
      <c r="D9" s="63">
        <v>100</v>
      </c>
      <c r="E9" s="63">
        <v>184182.1</v>
      </c>
      <c r="F9" s="63">
        <v>100</v>
      </c>
      <c r="G9" s="63">
        <v>198115.5</v>
      </c>
      <c r="H9" s="63">
        <v>100</v>
      </c>
      <c r="I9" s="63">
        <f>G9-E9</f>
        <v>13933.399999999994</v>
      </c>
      <c r="J9" s="63">
        <f>G9/E9*100</f>
        <v>107.56501310387925</v>
      </c>
      <c r="K9" s="63">
        <v>202061.7</v>
      </c>
      <c r="L9" s="63">
        <v>100</v>
      </c>
      <c r="M9" s="63">
        <v>206875.5</v>
      </c>
      <c r="N9" s="63">
        <v>100</v>
      </c>
    </row>
    <row r="10" spans="1:14" ht="21" customHeight="1" thickBot="1">
      <c r="A10" s="61" t="s">
        <v>7</v>
      </c>
      <c r="B10" s="62" t="s">
        <v>6</v>
      </c>
      <c r="C10" s="63">
        <f aca="true" t="shared" si="0" ref="C10:M10">C11+C12+C13+C15+C18+C19+C16+C14+C17</f>
        <v>202579.19</v>
      </c>
      <c r="D10" s="63">
        <f t="shared" si="0"/>
        <v>100.00000000000001</v>
      </c>
      <c r="E10" s="63">
        <f>E11+E12+E13+E15+E18+E19+E16+E14+E17</f>
        <v>181597.1</v>
      </c>
      <c r="F10" s="63">
        <f>F11+F12+F13+F15+F18+F19+F16+F14+F17</f>
        <v>100</v>
      </c>
      <c r="G10" s="63">
        <f t="shared" si="0"/>
        <v>194782.5</v>
      </c>
      <c r="H10" s="63">
        <f t="shared" si="0"/>
        <v>100</v>
      </c>
      <c r="I10" s="63">
        <f aca="true" t="shared" si="1" ref="I10:I21">G10-E10</f>
        <v>13185.399999999994</v>
      </c>
      <c r="J10" s="63">
        <f aca="true" t="shared" si="2" ref="J10:J21">G10/E10*100</f>
        <v>107.26079876826226</v>
      </c>
      <c r="K10" s="63">
        <f t="shared" si="0"/>
        <v>197532.9</v>
      </c>
      <c r="L10" s="63">
        <f t="shared" si="0"/>
        <v>100.00000000000001</v>
      </c>
      <c r="M10" s="63">
        <f t="shared" si="0"/>
        <v>202085.3</v>
      </c>
      <c r="N10" s="63">
        <f>N11+N12+N13+N15+N18+N19+N16+N14+N17</f>
        <v>100</v>
      </c>
    </row>
    <row r="11" spans="1:14" ht="29.25" customHeight="1" thickBot="1">
      <c r="A11" s="64" t="s">
        <v>14</v>
      </c>
      <c r="B11" s="62">
        <v>21</v>
      </c>
      <c r="C11" s="63">
        <v>122126.36</v>
      </c>
      <c r="D11" s="65">
        <f>C11/$C$10*100</f>
        <v>60.28573813529415</v>
      </c>
      <c r="E11" s="63">
        <v>129119.8</v>
      </c>
      <c r="F11" s="65">
        <f>E11/$E$10*100</f>
        <v>71.10234689871149</v>
      </c>
      <c r="G11" s="63">
        <v>134204.35</v>
      </c>
      <c r="H11" s="65">
        <f>G11/$G$10*100</f>
        <v>68.89959313593367</v>
      </c>
      <c r="I11" s="63">
        <f t="shared" si="1"/>
        <v>5084.550000000003</v>
      </c>
      <c r="J11" s="63">
        <f t="shared" si="2"/>
        <v>103.93785461253813</v>
      </c>
      <c r="K11" s="63">
        <v>133994.35</v>
      </c>
      <c r="L11" s="65">
        <f>K11/$K$10*100</f>
        <v>67.83394057394997</v>
      </c>
      <c r="M11" s="63">
        <v>133994.35</v>
      </c>
      <c r="N11" s="65">
        <f>M11/$M$10*100</f>
        <v>66.30583718855355</v>
      </c>
    </row>
    <row r="12" spans="1:14" ht="21" customHeight="1" thickBot="1">
      <c r="A12" s="64" t="s">
        <v>15</v>
      </c>
      <c r="B12" s="62">
        <v>22</v>
      </c>
      <c r="C12" s="63">
        <v>11594.02</v>
      </c>
      <c r="D12" s="65">
        <f aca="true" t="shared" si="3" ref="D12:D21">C12/$C$10*100</f>
        <v>5.72320384931937</v>
      </c>
      <c r="E12" s="63">
        <v>14850.1</v>
      </c>
      <c r="F12" s="65">
        <f aca="true" t="shared" si="4" ref="F12:F21">E12/$E$10*100</f>
        <v>8.177498429215003</v>
      </c>
      <c r="G12" s="63">
        <v>22010.7</v>
      </c>
      <c r="H12" s="65">
        <f aca="true" t="shared" si="5" ref="H12:H21">G12/$G$10*100</f>
        <v>11.300142466597359</v>
      </c>
      <c r="I12" s="63">
        <f t="shared" si="1"/>
        <v>7160.6</v>
      </c>
      <c r="J12" s="63">
        <f t="shared" si="2"/>
        <v>148.21920391108478</v>
      </c>
      <c r="K12" s="63">
        <v>21757.3</v>
      </c>
      <c r="L12" s="65">
        <f aca="true" t="shared" si="6" ref="L12:L21">K12/$K$10*100</f>
        <v>11.014519606607303</v>
      </c>
      <c r="M12" s="63">
        <v>21757.3</v>
      </c>
      <c r="N12" s="65">
        <f aca="true" t="shared" si="7" ref="N12:N21">M12/$M$10*100</f>
        <v>10.766394190967873</v>
      </c>
    </row>
    <row r="13" spans="1:14" ht="21" customHeight="1" thickBot="1">
      <c r="A13" s="61" t="s">
        <v>18</v>
      </c>
      <c r="B13" s="62">
        <v>24</v>
      </c>
      <c r="C13" s="63">
        <v>48.23</v>
      </c>
      <c r="D13" s="65">
        <f t="shared" si="3"/>
        <v>0.023807973563326024</v>
      </c>
      <c r="E13" s="63">
        <v>56.9</v>
      </c>
      <c r="F13" s="65">
        <f t="shared" si="4"/>
        <v>0.03133309948231552</v>
      </c>
      <c r="G13" s="63">
        <v>184</v>
      </c>
      <c r="H13" s="65">
        <f t="shared" si="5"/>
        <v>0.09446433842876029</v>
      </c>
      <c r="I13" s="63">
        <f t="shared" si="1"/>
        <v>127.1</v>
      </c>
      <c r="J13" s="63">
        <f t="shared" si="2"/>
        <v>323.3743409490334</v>
      </c>
      <c r="K13" s="63">
        <v>127.4</v>
      </c>
      <c r="L13" s="65">
        <f t="shared" si="6"/>
        <v>0.06449558529237409</v>
      </c>
      <c r="M13" s="63">
        <v>89.9</v>
      </c>
      <c r="N13" s="65">
        <f t="shared" si="7"/>
        <v>0.04448616500062103</v>
      </c>
    </row>
    <row r="14" spans="1:14" ht="21" customHeight="1" thickBot="1">
      <c r="A14" s="61" t="s">
        <v>103</v>
      </c>
      <c r="B14" s="62">
        <v>25</v>
      </c>
      <c r="C14" s="63">
        <v>1350.83</v>
      </c>
      <c r="D14" s="65">
        <f t="shared" si="3"/>
        <v>0.6668157770795707</v>
      </c>
      <c r="E14" s="63"/>
      <c r="F14" s="65">
        <f t="shared" si="4"/>
        <v>0</v>
      </c>
      <c r="G14" s="63"/>
      <c r="H14" s="65">
        <f t="shared" si="5"/>
        <v>0</v>
      </c>
      <c r="I14" s="63">
        <f t="shared" si="1"/>
        <v>0</v>
      </c>
      <c r="J14" s="63"/>
      <c r="K14" s="63"/>
      <c r="L14" s="65">
        <f t="shared" si="6"/>
        <v>0</v>
      </c>
      <c r="M14" s="63"/>
      <c r="N14" s="65">
        <f t="shared" si="7"/>
        <v>0</v>
      </c>
    </row>
    <row r="15" spans="1:14" ht="21" customHeight="1" thickBot="1">
      <c r="A15" s="61" t="s">
        <v>19</v>
      </c>
      <c r="B15" s="62">
        <v>27</v>
      </c>
      <c r="C15" s="63">
        <v>7723</v>
      </c>
      <c r="D15" s="65">
        <f t="shared" si="3"/>
        <v>3.8123363016704728</v>
      </c>
      <c r="E15" s="63">
        <v>6793.2</v>
      </c>
      <c r="F15" s="65">
        <f t="shared" si="4"/>
        <v>3.7408086362612614</v>
      </c>
      <c r="G15" s="63">
        <v>6744.9</v>
      </c>
      <c r="H15" s="65">
        <f t="shared" si="5"/>
        <v>3.4627854145007895</v>
      </c>
      <c r="I15" s="63">
        <f t="shared" si="1"/>
        <v>-48.30000000000018</v>
      </c>
      <c r="J15" s="63">
        <f t="shared" si="2"/>
        <v>99.28899487723017</v>
      </c>
      <c r="K15" s="63">
        <v>6773.6</v>
      </c>
      <c r="L15" s="65">
        <f t="shared" si="6"/>
        <v>3.429099658841641</v>
      </c>
      <c r="M15" s="63">
        <v>6789</v>
      </c>
      <c r="N15" s="65">
        <f t="shared" si="7"/>
        <v>3.3594724603917254</v>
      </c>
    </row>
    <row r="16" spans="1:14" ht="21" customHeight="1" thickBot="1">
      <c r="A16" s="61" t="s">
        <v>104</v>
      </c>
      <c r="B16" s="62">
        <v>28</v>
      </c>
      <c r="C16" s="63">
        <v>21544.27</v>
      </c>
      <c r="D16" s="65">
        <f t="shared" si="3"/>
        <v>10.63498674271528</v>
      </c>
      <c r="E16" s="63">
        <v>3362.5</v>
      </c>
      <c r="F16" s="65">
        <f t="shared" si="4"/>
        <v>1.851626485224709</v>
      </c>
      <c r="G16" s="63">
        <v>2643.9</v>
      </c>
      <c r="H16" s="65">
        <f t="shared" si="5"/>
        <v>1.3573601324554312</v>
      </c>
      <c r="I16" s="63">
        <f t="shared" si="1"/>
        <v>-718.5999999999999</v>
      </c>
      <c r="J16" s="63">
        <f t="shared" si="2"/>
        <v>78.62899628252788</v>
      </c>
      <c r="K16" s="63">
        <v>5891.2</v>
      </c>
      <c r="L16" s="65">
        <f t="shared" si="6"/>
        <v>2.9823892627506607</v>
      </c>
      <c r="M16" s="63">
        <v>10465.7</v>
      </c>
      <c r="N16" s="65">
        <f t="shared" si="7"/>
        <v>5.178852692402664</v>
      </c>
    </row>
    <row r="17" spans="1:14" ht="26.25" customHeight="1" thickBot="1">
      <c r="A17" s="61" t="s">
        <v>105</v>
      </c>
      <c r="B17" s="62">
        <v>29</v>
      </c>
      <c r="C17" s="63">
        <v>208</v>
      </c>
      <c r="D17" s="65">
        <f t="shared" si="3"/>
        <v>0.10267589676906101</v>
      </c>
      <c r="E17" s="63"/>
      <c r="F17" s="65">
        <f t="shared" si="4"/>
        <v>0</v>
      </c>
      <c r="G17" s="63"/>
      <c r="H17" s="65">
        <f t="shared" si="5"/>
        <v>0</v>
      </c>
      <c r="I17" s="63">
        <f t="shared" si="1"/>
        <v>0</v>
      </c>
      <c r="J17" s="63"/>
      <c r="K17" s="63"/>
      <c r="L17" s="65">
        <f t="shared" si="6"/>
        <v>0</v>
      </c>
      <c r="M17" s="63"/>
      <c r="N17" s="65">
        <f t="shared" si="7"/>
        <v>0</v>
      </c>
    </row>
    <row r="18" spans="1:14" ht="21" customHeight="1" thickBot="1">
      <c r="A18" s="64" t="s">
        <v>12</v>
      </c>
      <c r="B18" s="62">
        <v>31</v>
      </c>
      <c r="C18" s="63">
        <v>28729.51</v>
      </c>
      <c r="D18" s="65">
        <f t="shared" si="3"/>
        <v>14.181866360508202</v>
      </c>
      <c r="E18" s="63">
        <v>18688.9</v>
      </c>
      <c r="F18" s="65">
        <f t="shared" si="4"/>
        <v>10.291408838577269</v>
      </c>
      <c r="G18" s="63">
        <v>17291.65</v>
      </c>
      <c r="H18" s="65">
        <f t="shared" si="5"/>
        <v>8.877414552128657</v>
      </c>
      <c r="I18" s="63">
        <f t="shared" si="1"/>
        <v>-1397.25</v>
      </c>
      <c r="J18" s="63">
        <f t="shared" si="2"/>
        <v>92.52363702518608</v>
      </c>
      <c r="K18" s="63">
        <v>17285.05</v>
      </c>
      <c r="L18" s="65">
        <f t="shared" si="6"/>
        <v>8.750466378005891</v>
      </c>
      <c r="M18" s="63">
        <v>17285.05</v>
      </c>
      <c r="N18" s="65">
        <f t="shared" si="7"/>
        <v>8.553343563336869</v>
      </c>
    </row>
    <row r="19" spans="1:14" ht="35.25" customHeight="1" thickBot="1">
      <c r="A19" s="64" t="s">
        <v>13</v>
      </c>
      <c r="B19" s="62">
        <v>33</v>
      </c>
      <c r="C19" s="63">
        <v>9254.97</v>
      </c>
      <c r="D19" s="65">
        <f t="shared" si="3"/>
        <v>4.568568963080561</v>
      </c>
      <c r="E19" s="63">
        <v>8725.7</v>
      </c>
      <c r="F19" s="65">
        <f t="shared" si="4"/>
        <v>4.804977612527954</v>
      </c>
      <c r="G19" s="63">
        <v>11703</v>
      </c>
      <c r="H19" s="65">
        <f t="shared" si="5"/>
        <v>6.008239959955334</v>
      </c>
      <c r="I19" s="63">
        <f t="shared" si="1"/>
        <v>2977.2999999999993</v>
      </c>
      <c r="J19" s="63">
        <f t="shared" si="2"/>
        <v>134.1210447299357</v>
      </c>
      <c r="K19" s="63">
        <v>11704</v>
      </c>
      <c r="L19" s="65">
        <f t="shared" si="6"/>
        <v>5.925088934552168</v>
      </c>
      <c r="M19" s="63">
        <v>11704</v>
      </c>
      <c r="N19" s="65">
        <f t="shared" si="7"/>
        <v>5.791613739346702</v>
      </c>
    </row>
    <row r="20" spans="1:14" ht="24.75" customHeight="1" thickBot="1">
      <c r="A20" s="66" t="s">
        <v>8</v>
      </c>
      <c r="B20" s="67"/>
      <c r="C20" s="63"/>
      <c r="D20" s="65">
        <f t="shared" si="3"/>
        <v>0</v>
      </c>
      <c r="E20" s="63"/>
      <c r="F20" s="65">
        <f t="shared" si="4"/>
        <v>0</v>
      </c>
      <c r="G20" s="63"/>
      <c r="H20" s="65">
        <f t="shared" si="5"/>
        <v>0</v>
      </c>
      <c r="I20" s="63">
        <f t="shared" si="1"/>
        <v>0</v>
      </c>
      <c r="J20" s="63"/>
      <c r="K20" s="63"/>
      <c r="L20" s="65">
        <f t="shared" si="6"/>
        <v>0</v>
      </c>
      <c r="M20" s="63"/>
      <c r="N20" s="65">
        <f t="shared" si="7"/>
        <v>0</v>
      </c>
    </row>
    <row r="21" spans="1:14" ht="45" customHeight="1" thickBot="1">
      <c r="A21" s="68" t="s">
        <v>9</v>
      </c>
      <c r="B21" s="69"/>
      <c r="C21" s="63">
        <v>1463.58</v>
      </c>
      <c r="D21" s="65">
        <f t="shared" si="3"/>
        <v>0.7224730240060688</v>
      </c>
      <c r="E21" s="63">
        <v>2585</v>
      </c>
      <c r="F21" s="65">
        <f t="shared" si="4"/>
        <v>1.4234808815779547</v>
      </c>
      <c r="G21" s="63">
        <v>3333</v>
      </c>
      <c r="H21" s="65">
        <f t="shared" si="5"/>
        <v>1.711139347734011</v>
      </c>
      <c r="I21" s="63">
        <f t="shared" si="1"/>
        <v>748</v>
      </c>
      <c r="J21" s="63">
        <f t="shared" si="2"/>
        <v>128.93617021276594</v>
      </c>
      <c r="K21" s="63">
        <v>4528.8</v>
      </c>
      <c r="L21" s="65">
        <f t="shared" si="6"/>
        <v>2.2926813710526197</v>
      </c>
      <c r="M21" s="63">
        <v>4790.2</v>
      </c>
      <c r="N21" s="65">
        <f t="shared" si="7"/>
        <v>2.3703851789318673</v>
      </c>
    </row>
    <row r="22" spans="1:10" ht="21.75" customHeight="1">
      <c r="A22" s="70" t="s">
        <v>16</v>
      </c>
      <c r="B22" s="70"/>
      <c r="I22" s="70"/>
      <c r="J22" s="70"/>
    </row>
    <row r="23" ht="16.5" customHeight="1"/>
    <row r="24" ht="18" customHeight="1"/>
    <row r="25" ht="18.75" customHeight="1"/>
    <row r="26" ht="18.75" customHeight="1">
      <c r="A26" s="43"/>
    </row>
    <row r="27" spans="3:13" ht="19.5" customHeight="1">
      <c r="C27" s="71">
        <f>C9-C10</f>
        <v>6503.700000000012</v>
      </c>
      <c r="E27" s="71">
        <f>E9-E10</f>
        <v>2585</v>
      </c>
      <c r="G27" s="71">
        <f>G9-G10</f>
        <v>3333</v>
      </c>
      <c r="I27" s="71"/>
      <c r="J27" s="71"/>
      <c r="K27" s="71">
        <f>K9-K10</f>
        <v>4528.8000000000175</v>
      </c>
      <c r="M27" s="71">
        <f>M9-M10</f>
        <v>4790.200000000012</v>
      </c>
    </row>
    <row r="28" ht="21.75" customHeight="1"/>
    <row r="29" ht="21.75" customHeight="1"/>
    <row r="30" ht="18.75" customHeight="1"/>
    <row r="32" ht="18.75" customHeight="1"/>
    <row r="34" ht="18" customHeight="1"/>
    <row r="35" ht="20.25" customHeight="1"/>
  </sheetData>
  <sheetProtection/>
  <mergeCells count="15">
    <mergeCell ref="E5:F5"/>
    <mergeCell ref="E6:F6"/>
    <mergeCell ref="M4:N4"/>
    <mergeCell ref="M5:N5"/>
    <mergeCell ref="M6:N6"/>
    <mergeCell ref="G5:H5"/>
    <mergeCell ref="G6:H6"/>
    <mergeCell ref="A5:A7"/>
    <mergeCell ref="B5:B7"/>
    <mergeCell ref="I5:J5"/>
    <mergeCell ref="A3:N3"/>
    <mergeCell ref="K5:L5"/>
    <mergeCell ref="K6:L6"/>
    <mergeCell ref="C5:D5"/>
    <mergeCell ref="C6:D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="91" zoomScaleSheetLayoutView="91" zoomScalePageLayoutView="0" workbookViewId="0" topLeftCell="A1">
      <selection activeCell="C53" sqref="C53"/>
    </sheetView>
  </sheetViews>
  <sheetFormatPr defaultColWidth="9.140625" defaultRowHeight="12.75"/>
  <cols>
    <col min="1" max="1" width="54.7109375" style="4" customWidth="1"/>
    <col min="2" max="2" width="8.421875" style="4" customWidth="1"/>
    <col min="3" max="3" width="17.28125" style="4" customWidth="1"/>
    <col min="4" max="4" width="15.421875" style="4" customWidth="1"/>
    <col min="5" max="5" width="19.8515625" style="4" customWidth="1"/>
    <col min="6" max="6" width="15.421875" style="4" customWidth="1"/>
    <col min="7" max="7" width="19.8515625" style="4" customWidth="1"/>
    <col min="8" max="8" width="15.421875" style="4" customWidth="1"/>
    <col min="9" max="9" width="17.00390625" style="4" customWidth="1"/>
    <col min="10" max="10" width="11.57421875" style="4" customWidth="1"/>
    <col min="11" max="11" width="19.8515625" style="4" customWidth="1"/>
    <col min="12" max="12" width="15.421875" style="4" customWidth="1"/>
    <col min="13" max="13" width="19.8515625" style="4" customWidth="1"/>
    <col min="14" max="14" width="15.421875" style="4" customWidth="1"/>
    <col min="15" max="16384" width="9.140625" style="4" customWidth="1"/>
  </cols>
  <sheetData>
    <row r="1" spans="1:14" ht="27" customHeight="1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5" customHeight="1">
      <c r="A2" s="105" t="s">
        <v>22</v>
      </c>
      <c r="B2" s="106" t="s">
        <v>23</v>
      </c>
      <c r="C2" s="102">
        <v>2021</v>
      </c>
      <c r="D2" s="102"/>
      <c r="E2" s="102">
        <v>2022</v>
      </c>
      <c r="F2" s="102"/>
      <c r="G2" s="102">
        <v>2023</v>
      </c>
      <c r="H2" s="102"/>
      <c r="I2" s="109" t="s">
        <v>123</v>
      </c>
      <c r="J2" s="110"/>
      <c r="K2" s="102">
        <v>2024</v>
      </c>
      <c r="L2" s="102"/>
      <c r="M2" s="102">
        <v>2025</v>
      </c>
      <c r="N2" s="102"/>
    </row>
    <row r="3" spans="1:14" ht="15" customHeight="1">
      <c r="A3" s="105"/>
      <c r="B3" s="107"/>
      <c r="C3" s="103" t="s">
        <v>112</v>
      </c>
      <c r="D3" s="104"/>
      <c r="E3" s="103" t="s">
        <v>20</v>
      </c>
      <c r="F3" s="104"/>
      <c r="G3" s="103" t="s">
        <v>20</v>
      </c>
      <c r="H3" s="104"/>
      <c r="I3" s="111"/>
      <c r="J3" s="112"/>
      <c r="K3" s="103" t="s">
        <v>17</v>
      </c>
      <c r="L3" s="104"/>
      <c r="M3" s="103" t="s">
        <v>17</v>
      </c>
      <c r="N3" s="104"/>
    </row>
    <row r="4" spans="1:14" ht="17.25" customHeight="1">
      <c r="A4" s="105"/>
      <c r="B4" s="108"/>
      <c r="C4" s="48" t="s">
        <v>10</v>
      </c>
      <c r="D4" s="11" t="s">
        <v>24</v>
      </c>
      <c r="E4" s="48" t="s">
        <v>10</v>
      </c>
      <c r="F4" s="11" t="s">
        <v>24</v>
      </c>
      <c r="G4" s="48" t="s">
        <v>10</v>
      </c>
      <c r="H4" s="11" t="s">
        <v>24</v>
      </c>
      <c r="I4" s="11" t="s">
        <v>10</v>
      </c>
      <c r="J4" s="11" t="s">
        <v>11</v>
      </c>
      <c r="K4" s="48" t="s">
        <v>10</v>
      </c>
      <c r="L4" s="11" t="s">
        <v>24</v>
      </c>
      <c r="M4" s="48" t="s">
        <v>10</v>
      </c>
      <c r="N4" s="11" t="s">
        <v>24</v>
      </c>
    </row>
    <row r="5" spans="1:15" ht="28.5" customHeight="1">
      <c r="A5" s="12" t="s">
        <v>25</v>
      </c>
      <c r="B5" s="13"/>
      <c r="C5" s="50">
        <f>C6+C7+C8+C9+C10+C24+C11+C12+C13+C16+C17+C18+C20+C21+C23+C25+C26+C27+C29+C31+C34+C22+C30+C32+C33+C35+C28+C19+C14+C15+C36</f>
        <v>209082.89</v>
      </c>
      <c r="D5" s="50">
        <f>D6+D7+D8+D9+D10+D24+D11+D12+D13+D16+D17+D18+D20+D21+D23+D25+D26+D27+D29+D31+D34+D22+D30+D32+D33+D35+D28+D19+D14+D15+D36</f>
        <v>100</v>
      </c>
      <c r="E5" s="14">
        <f>E6+E7+E8+E9+E11+E12+E13+E16+E17+E18+E20+E21+E23+E25+E26+E27+E29+E31+E34+E22+E30+E32+E33+E35+E28+E19</f>
        <v>184182.10000000003</v>
      </c>
      <c r="F5" s="14">
        <v>100</v>
      </c>
      <c r="G5" s="14">
        <f>G6+G7+G8+G9+G11+G12+G13+G16+G17+G18+G20+G21+G23+G25+G26+G27+G29+G31+G34+G22+G30+G32+G33+G35+G28+G19</f>
        <v>198115.5</v>
      </c>
      <c r="H5" s="14">
        <f>H6+H7+H8+H9+H11+H12+H13+H16+H17+H18+H20+H21+H23+H25+H26+H27+H29+H31+H34+H22+H30+H32+H33+H35+H28+H19</f>
        <v>99.99999999999999</v>
      </c>
      <c r="I5" s="14">
        <f>I6+I7+I8+I9+I11+I12+I13+I16+I17+I18+I20+I21+I23+I25+I26+I27+I29+I31+I34+I22+I30+I32+I33+I35+I28+I19</f>
        <v>13933.4</v>
      </c>
      <c r="J5" s="14">
        <f>G5/E5*100</f>
        <v>107.56501310387925</v>
      </c>
      <c r="K5" s="14">
        <f>K6+K7+K8+K9+K11+K12+K13+K16+K17+K18+K20+K21+K23+K25+K26+K27+K29+K31+K34+K22+K30+K32+K33+K35+K28+K19</f>
        <v>202061.70000000004</v>
      </c>
      <c r="L5" s="14">
        <f>L6+L7+L8+L9+L11+L12+L13+L16+L17+L18+L20+L21+L23+L25+L26+L27+L29+L31+L34+L22+L30+L32+L33+L35+L28+L19</f>
        <v>99.99999999999997</v>
      </c>
      <c r="M5" s="14">
        <f>M6+M7+M8+M9+M11+M12+M13+M16+M17+M18+M20+M21+M23+M25+M26+M27+M29+M31+M34+M22+M30+M32+M33+M35+M28+M19</f>
        <v>206875.50000000003</v>
      </c>
      <c r="N5" s="14">
        <f>N6+N7+N8+N9+N11+N12+N13+N16+N17+N18+N20+N21+N23+N25+N26+N27+N29+N31+N34+N22+N30+N32+N33+N35+N28+N19</f>
        <v>99.99999999999999</v>
      </c>
      <c r="O5" s="72"/>
    </row>
    <row r="6" spans="1:15" ht="15" customHeight="1">
      <c r="A6" s="15" t="s">
        <v>26</v>
      </c>
      <c r="B6" s="16">
        <v>111110</v>
      </c>
      <c r="C6" s="18">
        <v>4273.8</v>
      </c>
      <c r="D6" s="19">
        <f aca="true" t="shared" si="0" ref="D6:D36">C6/$C$5*100</f>
        <v>2.0440696988644076</v>
      </c>
      <c r="E6" s="18">
        <v>4050</v>
      </c>
      <c r="F6" s="19">
        <f>E6/$E$5*100</f>
        <v>2.198910751913459</v>
      </c>
      <c r="G6" s="18">
        <v>4800</v>
      </c>
      <c r="H6" s="19">
        <f>G6/$G$5*100</f>
        <v>2.4228291072631873</v>
      </c>
      <c r="I6" s="19">
        <f>G6-E6</f>
        <v>750</v>
      </c>
      <c r="J6" s="20">
        <f>G6/E6*100</f>
        <v>118.5185185185185</v>
      </c>
      <c r="K6" s="18">
        <v>4800</v>
      </c>
      <c r="L6" s="19">
        <f>K6/$K$5*100</f>
        <v>2.375512034195495</v>
      </c>
      <c r="M6" s="18">
        <v>4800</v>
      </c>
      <c r="N6" s="19">
        <f>M6/$M$5*100</f>
        <v>2.320236084021549</v>
      </c>
      <c r="O6" s="72"/>
    </row>
    <row r="7" spans="1:15" ht="15" customHeight="1">
      <c r="A7" s="27" t="s">
        <v>116</v>
      </c>
      <c r="B7" s="16">
        <v>111121</v>
      </c>
      <c r="C7" s="18">
        <v>80.6</v>
      </c>
      <c r="D7" s="19">
        <f t="shared" si="0"/>
        <v>0.03854930453658833</v>
      </c>
      <c r="E7" s="18">
        <v>85</v>
      </c>
      <c r="F7" s="19"/>
      <c r="G7" s="18">
        <v>150</v>
      </c>
      <c r="H7" s="19">
        <f aca="true" t="shared" si="1" ref="H7:H35">G7/$G$5*100</f>
        <v>0.0757134096019746</v>
      </c>
      <c r="I7" s="19">
        <f>G7-E7</f>
        <v>65</v>
      </c>
      <c r="J7" s="20"/>
      <c r="K7" s="18">
        <v>150</v>
      </c>
      <c r="L7" s="19">
        <f>K7/$K$5*100</f>
        <v>0.07423475106860922</v>
      </c>
      <c r="M7" s="18">
        <v>150</v>
      </c>
      <c r="N7" s="19">
        <f>M7/$M$5*100</f>
        <v>0.0725073776256734</v>
      </c>
      <c r="O7" s="72"/>
    </row>
    <row r="8" spans="1:15" ht="15" customHeight="1">
      <c r="A8" s="27" t="s">
        <v>117</v>
      </c>
      <c r="B8" s="16">
        <v>111125</v>
      </c>
      <c r="C8" s="18">
        <v>87.83</v>
      </c>
      <c r="D8" s="19">
        <f t="shared" si="0"/>
        <v>0.04200726324377858</v>
      </c>
      <c r="E8" s="18">
        <v>85</v>
      </c>
      <c r="F8" s="19"/>
      <c r="G8" s="18">
        <v>75</v>
      </c>
      <c r="H8" s="19">
        <f t="shared" si="1"/>
        <v>0.0378567048009873</v>
      </c>
      <c r="I8" s="19">
        <f aca="true" t="shared" si="2" ref="I8:I35">G8-E8</f>
        <v>-10</v>
      </c>
      <c r="J8" s="20"/>
      <c r="K8" s="18">
        <v>75</v>
      </c>
      <c r="L8" s="19">
        <f>K8/$K$5*100</f>
        <v>0.03711737553430461</v>
      </c>
      <c r="M8" s="18">
        <v>75</v>
      </c>
      <c r="N8" s="19">
        <f>M8/$M$5*100</f>
        <v>0.0362536888128367</v>
      </c>
      <c r="O8" s="72"/>
    </row>
    <row r="9" spans="1:15" ht="15" customHeight="1">
      <c r="A9" s="27" t="s">
        <v>118</v>
      </c>
      <c r="B9" s="16">
        <v>111130</v>
      </c>
      <c r="C9" s="18">
        <v>7.91</v>
      </c>
      <c r="D9" s="19">
        <f t="shared" si="0"/>
        <v>0.0037831885717669197</v>
      </c>
      <c r="E9" s="18">
        <v>5</v>
      </c>
      <c r="F9" s="19"/>
      <c r="G9" s="18">
        <v>5</v>
      </c>
      <c r="H9" s="19">
        <f t="shared" si="1"/>
        <v>0.00252378032006582</v>
      </c>
      <c r="I9" s="19">
        <f t="shared" si="2"/>
        <v>0</v>
      </c>
      <c r="J9" s="20"/>
      <c r="K9" s="18">
        <v>5</v>
      </c>
      <c r="L9" s="19">
        <f>K9/$K$5*100</f>
        <v>0.002474491702286974</v>
      </c>
      <c r="M9" s="18">
        <v>5</v>
      </c>
      <c r="N9" s="19">
        <f>M9/$M$5*100</f>
        <v>0.0024169125875224467</v>
      </c>
      <c r="O9" s="72"/>
    </row>
    <row r="10" spans="1:15" ht="15" customHeight="1">
      <c r="A10" s="51" t="s">
        <v>119</v>
      </c>
      <c r="B10" s="16">
        <v>132122</v>
      </c>
      <c r="C10" s="18"/>
      <c r="D10" s="19">
        <f t="shared" si="0"/>
        <v>0</v>
      </c>
      <c r="E10" s="18"/>
      <c r="F10" s="19"/>
      <c r="G10" s="18"/>
      <c r="H10" s="19"/>
      <c r="I10" s="19"/>
      <c r="J10" s="20"/>
      <c r="K10" s="18"/>
      <c r="L10" s="19"/>
      <c r="M10" s="18"/>
      <c r="N10" s="19"/>
      <c r="O10" s="72"/>
    </row>
    <row r="11" spans="1:15" ht="15" customHeight="1">
      <c r="A11" s="15" t="s">
        <v>3</v>
      </c>
      <c r="B11" s="16">
        <v>114611</v>
      </c>
      <c r="C11" s="18">
        <v>83.06</v>
      </c>
      <c r="D11" s="19">
        <f t="shared" si="0"/>
        <v>0.039725871399615725</v>
      </c>
      <c r="E11" s="17">
        <v>100</v>
      </c>
      <c r="F11" s="19">
        <f aca="true" t="shared" si="3" ref="F11:F35">E11/$E$5*100</f>
        <v>0.0542940926398385</v>
      </c>
      <c r="G11" s="17">
        <v>300</v>
      </c>
      <c r="H11" s="19">
        <f t="shared" si="1"/>
        <v>0.1514268192039492</v>
      </c>
      <c r="I11" s="19">
        <f t="shared" si="2"/>
        <v>200</v>
      </c>
      <c r="J11" s="20">
        <f aca="true" t="shared" si="4" ref="J11:J34">G11/E11*100</f>
        <v>300</v>
      </c>
      <c r="K11" s="17">
        <v>100</v>
      </c>
      <c r="L11" s="19">
        <f aca="true" t="shared" si="5" ref="L11:L35">K11/$K$5*100</f>
        <v>0.049489834045739485</v>
      </c>
      <c r="M11" s="17">
        <v>100</v>
      </c>
      <c r="N11" s="19">
        <f aca="true" t="shared" si="6" ref="N11:N35">M11/$M$5*100</f>
        <v>0.04833825175044893</v>
      </c>
      <c r="O11" s="72"/>
    </row>
    <row r="12" spans="1:15" ht="15" customHeight="1">
      <c r="A12" s="15" t="s">
        <v>27</v>
      </c>
      <c r="B12" s="16">
        <v>114612</v>
      </c>
      <c r="C12" s="18">
        <v>0.28</v>
      </c>
      <c r="D12" s="19">
        <f t="shared" si="0"/>
        <v>0.00013391817953157238</v>
      </c>
      <c r="E12" s="17"/>
      <c r="F12" s="19">
        <f t="shared" si="3"/>
        <v>0</v>
      </c>
      <c r="G12" s="17"/>
      <c r="H12" s="19">
        <f t="shared" si="1"/>
        <v>0</v>
      </c>
      <c r="I12" s="19">
        <f t="shared" si="2"/>
        <v>0</v>
      </c>
      <c r="J12" s="20"/>
      <c r="K12" s="17"/>
      <c r="L12" s="19">
        <f t="shared" si="5"/>
        <v>0</v>
      </c>
      <c r="M12" s="17"/>
      <c r="N12" s="19">
        <f t="shared" si="6"/>
        <v>0</v>
      </c>
      <c r="O12" s="72"/>
    </row>
    <row r="13" spans="1:15" ht="15" customHeight="1">
      <c r="A13" s="15" t="s">
        <v>4</v>
      </c>
      <c r="B13" s="16">
        <v>114613</v>
      </c>
      <c r="C13" s="18">
        <v>7.06</v>
      </c>
      <c r="D13" s="19">
        <f t="shared" si="0"/>
        <v>0.003376651241046074</v>
      </c>
      <c r="E13" s="17"/>
      <c r="F13" s="19">
        <f t="shared" si="3"/>
        <v>0</v>
      </c>
      <c r="G13" s="17"/>
      <c r="H13" s="19">
        <f t="shared" si="1"/>
        <v>0</v>
      </c>
      <c r="I13" s="19">
        <f t="shared" si="2"/>
        <v>0</v>
      </c>
      <c r="J13" s="20"/>
      <c r="K13" s="17"/>
      <c r="L13" s="19">
        <f t="shared" si="5"/>
        <v>0</v>
      </c>
      <c r="M13" s="17"/>
      <c r="N13" s="19">
        <f t="shared" si="6"/>
        <v>0</v>
      </c>
      <c r="O13" s="72"/>
    </row>
    <row r="14" spans="1:15" ht="25.5" customHeight="1">
      <c r="A14" s="88" t="s">
        <v>119</v>
      </c>
      <c r="B14" s="16">
        <v>132122</v>
      </c>
      <c r="C14" s="18">
        <v>17.2</v>
      </c>
      <c r="D14" s="19">
        <f t="shared" si="0"/>
        <v>0.008226402456939445</v>
      </c>
      <c r="E14" s="17"/>
      <c r="F14" s="19"/>
      <c r="G14" s="17"/>
      <c r="H14" s="19"/>
      <c r="I14" s="19"/>
      <c r="J14" s="20"/>
      <c r="K14" s="17"/>
      <c r="L14" s="19"/>
      <c r="M14" s="17"/>
      <c r="N14" s="19"/>
      <c r="O14" s="72"/>
    </row>
    <row r="15" spans="1:15" ht="30.75" customHeight="1">
      <c r="A15" s="88" t="s">
        <v>126</v>
      </c>
      <c r="B15" s="16">
        <v>132222</v>
      </c>
      <c r="C15" s="18">
        <v>4603.74</v>
      </c>
      <c r="D15" s="19">
        <f t="shared" si="0"/>
        <v>2.2018731422738607</v>
      </c>
      <c r="E15" s="17"/>
      <c r="F15" s="19"/>
      <c r="G15" s="17"/>
      <c r="H15" s="19"/>
      <c r="I15" s="19"/>
      <c r="J15" s="20"/>
      <c r="K15" s="17"/>
      <c r="L15" s="19"/>
      <c r="M15" s="17"/>
      <c r="N15" s="19"/>
      <c r="O15" s="72"/>
    </row>
    <row r="16" spans="1:15" ht="15" customHeight="1">
      <c r="A16" s="15" t="s">
        <v>28</v>
      </c>
      <c r="B16" s="16">
        <v>143120</v>
      </c>
      <c r="C16" s="18">
        <v>3.3</v>
      </c>
      <c r="D16" s="19">
        <f t="shared" si="0"/>
        <v>0.001578321401622103</v>
      </c>
      <c r="E16" s="17"/>
      <c r="F16" s="19">
        <f t="shared" si="3"/>
        <v>0</v>
      </c>
      <c r="G16" s="17"/>
      <c r="H16" s="19">
        <f t="shared" si="1"/>
        <v>0</v>
      </c>
      <c r="I16" s="19">
        <f t="shared" si="2"/>
        <v>0</v>
      </c>
      <c r="J16" s="20"/>
      <c r="K16" s="17"/>
      <c r="L16" s="19">
        <f t="shared" si="5"/>
        <v>0</v>
      </c>
      <c r="M16" s="17"/>
      <c r="N16" s="19">
        <f t="shared" si="6"/>
        <v>0</v>
      </c>
      <c r="O16" s="72"/>
    </row>
    <row r="17" spans="1:15" ht="15" customHeight="1">
      <c r="A17" s="5" t="s">
        <v>29</v>
      </c>
      <c r="B17" s="16">
        <v>142310</v>
      </c>
      <c r="C17" s="18">
        <v>1321.3</v>
      </c>
      <c r="D17" s="19">
        <f t="shared" si="0"/>
        <v>0.6319503236252377</v>
      </c>
      <c r="E17" s="17">
        <v>1528.8</v>
      </c>
      <c r="F17" s="19">
        <f t="shared" si="3"/>
        <v>0.8300480882778509</v>
      </c>
      <c r="G17" s="17">
        <v>1896.4</v>
      </c>
      <c r="H17" s="19">
        <f t="shared" si="1"/>
        <v>0.9572193997945643</v>
      </c>
      <c r="I17" s="19">
        <f t="shared" si="2"/>
        <v>367.60000000000014</v>
      </c>
      <c r="J17" s="20">
        <f t="shared" si="4"/>
        <v>124.04500261643119</v>
      </c>
      <c r="K17" s="17">
        <v>1896.4</v>
      </c>
      <c r="L17" s="19">
        <f t="shared" si="5"/>
        <v>0.9385252128434036</v>
      </c>
      <c r="M17" s="17">
        <v>1896.4</v>
      </c>
      <c r="N17" s="19">
        <f t="shared" si="6"/>
        <v>0.9166866061955137</v>
      </c>
      <c r="O17" s="72"/>
    </row>
    <row r="18" spans="1:15" ht="15" customHeight="1">
      <c r="A18" s="5" t="s">
        <v>30</v>
      </c>
      <c r="B18" s="16">
        <v>142320</v>
      </c>
      <c r="C18" s="18">
        <v>559.42</v>
      </c>
      <c r="D18" s="19">
        <f t="shared" si="0"/>
        <v>0.26755895711982935</v>
      </c>
      <c r="E18" s="17">
        <v>683</v>
      </c>
      <c r="F18" s="19">
        <f t="shared" si="3"/>
        <v>0.3708286527300969</v>
      </c>
      <c r="G18" s="17">
        <v>688</v>
      </c>
      <c r="H18" s="19">
        <f t="shared" si="1"/>
        <v>0.34727217204105687</v>
      </c>
      <c r="I18" s="19">
        <f t="shared" si="2"/>
        <v>5</v>
      </c>
      <c r="J18" s="20">
        <f t="shared" si="4"/>
        <v>100.73206442166911</v>
      </c>
      <c r="K18" s="17">
        <v>688</v>
      </c>
      <c r="L18" s="19">
        <f t="shared" si="5"/>
        <v>0.34049005823468764</v>
      </c>
      <c r="M18" s="17">
        <v>688</v>
      </c>
      <c r="N18" s="19">
        <f t="shared" si="6"/>
        <v>0.33256717204308867</v>
      </c>
      <c r="O18" s="72"/>
    </row>
    <row r="19" spans="1:15" ht="30.75" customHeight="1">
      <c r="A19" s="51" t="s">
        <v>120</v>
      </c>
      <c r="B19" s="16">
        <v>143312</v>
      </c>
      <c r="C19" s="18"/>
      <c r="D19" s="19">
        <f t="shared" si="0"/>
        <v>0</v>
      </c>
      <c r="E19" s="17"/>
      <c r="F19" s="19">
        <f t="shared" si="3"/>
        <v>0</v>
      </c>
      <c r="G19" s="17"/>
      <c r="H19" s="19">
        <f t="shared" si="1"/>
        <v>0</v>
      </c>
      <c r="I19" s="19">
        <f t="shared" si="2"/>
        <v>0</v>
      </c>
      <c r="J19" s="20"/>
      <c r="K19" s="17"/>
      <c r="L19" s="19"/>
      <c r="M19" s="17"/>
      <c r="N19" s="19"/>
      <c r="O19" s="72"/>
    </row>
    <row r="20" spans="1:15" ht="36" customHeight="1">
      <c r="A20" s="7" t="s">
        <v>31</v>
      </c>
      <c r="B20" s="16">
        <v>142214</v>
      </c>
      <c r="C20" s="18">
        <v>4.35</v>
      </c>
      <c r="D20" s="19">
        <f t="shared" si="0"/>
        <v>0.0020805145748654993</v>
      </c>
      <c r="E20" s="17"/>
      <c r="F20" s="19">
        <f t="shared" si="3"/>
        <v>0</v>
      </c>
      <c r="G20" s="17">
        <v>5</v>
      </c>
      <c r="H20" s="19">
        <f t="shared" si="1"/>
        <v>0.00252378032006582</v>
      </c>
      <c r="I20" s="19">
        <f t="shared" si="2"/>
        <v>5</v>
      </c>
      <c r="J20" s="20"/>
      <c r="K20" s="17">
        <v>5</v>
      </c>
      <c r="L20" s="19">
        <f t="shared" si="5"/>
        <v>0.002474491702286974</v>
      </c>
      <c r="M20" s="17">
        <v>5</v>
      </c>
      <c r="N20" s="19">
        <f t="shared" si="6"/>
        <v>0.0024169125875224467</v>
      </c>
      <c r="O20" s="72"/>
    </row>
    <row r="21" spans="1:15" ht="34.5" customHeight="1">
      <c r="A21" s="8" t="s">
        <v>32</v>
      </c>
      <c r="B21" s="16">
        <v>142245</v>
      </c>
      <c r="C21" s="18">
        <v>68.57</v>
      </c>
      <c r="D21" s="19">
        <f t="shared" si="0"/>
        <v>0.032795605608856845</v>
      </c>
      <c r="E21" s="17">
        <v>40</v>
      </c>
      <c r="F21" s="19">
        <f t="shared" si="3"/>
        <v>0.021717637055935397</v>
      </c>
      <c r="G21" s="17">
        <v>100</v>
      </c>
      <c r="H21" s="19">
        <f t="shared" si="1"/>
        <v>0.0504756064013164</v>
      </c>
      <c r="I21" s="19">
        <f t="shared" si="2"/>
        <v>60</v>
      </c>
      <c r="J21" s="20">
        <f t="shared" si="4"/>
        <v>250</v>
      </c>
      <c r="K21" s="17">
        <v>40</v>
      </c>
      <c r="L21" s="19">
        <f t="shared" si="5"/>
        <v>0.01979593361829579</v>
      </c>
      <c r="M21" s="17">
        <v>40</v>
      </c>
      <c r="N21" s="19">
        <f t="shared" si="6"/>
        <v>0.019335300700179574</v>
      </c>
      <c r="O21" s="72"/>
    </row>
    <row r="22" spans="1:15" ht="33.75" customHeight="1">
      <c r="A22" s="9" t="s">
        <v>33</v>
      </c>
      <c r="B22" s="16">
        <v>142251</v>
      </c>
      <c r="C22" s="18">
        <v>659.38</v>
      </c>
      <c r="D22" s="19">
        <f t="shared" si="0"/>
        <v>0.3153677472126007</v>
      </c>
      <c r="E22" s="17">
        <v>678.7</v>
      </c>
      <c r="F22" s="19">
        <f t="shared" si="3"/>
        <v>0.3684940067465839</v>
      </c>
      <c r="G22" s="17">
        <v>623.1</v>
      </c>
      <c r="H22" s="19">
        <f t="shared" si="1"/>
        <v>0.3145135034866025</v>
      </c>
      <c r="I22" s="19">
        <f t="shared" si="2"/>
        <v>-55.60000000000002</v>
      </c>
      <c r="J22" s="20">
        <f t="shared" si="4"/>
        <v>91.8078679829085</v>
      </c>
      <c r="K22" s="17">
        <v>623.1</v>
      </c>
      <c r="L22" s="19">
        <f t="shared" si="5"/>
        <v>0.3083711559390027</v>
      </c>
      <c r="M22" s="17">
        <v>623.1</v>
      </c>
      <c r="N22" s="19">
        <f t="shared" si="6"/>
        <v>0.30119564665704734</v>
      </c>
      <c r="O22" s="72"/>
    </row>
    <row r="23" spans="1:15" ht="39.75" customHeight="1">
      <c r="A23" s="10" t="s">
        <v>34</v>
      </c>
      <c r="B23" s="16">
        <v>144114</v>
      </c>
      <c r="C23" s="18">
        <v>1</v>
      </c>
      <c r="D23" s="19">
        <f t="shared" si="0"/>
        <v>0.0004782792126127585</v>
      </c>
      <c r="E23" s="17"/>
      <c r="F23" s="19">
        <f t="shared" si="3"/>
        <v>0</v>
      </c>
      <c r="G23" s="17"/>
      <c r="H23" s="19">
        <f t="shared" si="1"/>
        <v>0</v>
      </c>
      <c r="I23" s="19">
        <f t="shared" si="2"/>
        <v>0</v>
      </c>
      <c r="J23" s="20"/>
      <c r="K23" s="17"/>
      <c r="L23" s="19">
        <f t="shared" si="5"/>
        <v>0</v>
      </c>
      <c r="M23" s="17"/>
      <c r="N23" s="19">
        <f t="shared" si="6"/>
        <v>0</v>
      </c>
      <c r="O23" s="72"/>
    </row>
    <row r="24" spans="1:15" ht="30.75" customHeight="1">
      <c r="A24" s="27" t="s">
        <v>124</v>
      </c>
      <c r="B24" s="16">
        <v>144224</v>
      </c>
      <c r="C24" s="18">
        <v>2041.69</v>
      </c>
      <c r="D24" s="19">
        <f t="shared" si="0"/>
        <v>0.9764978855993429</v>
      </c>
      <c r="E24" s="17"/>
      <c r="F24" s="19"/>
      <c r="G24" s="17"/>
      <c r="H24" s="19"/>
      <c r="I24" s="19"/>
      <c r="J24" s="20"/>
      <c r="K24" s="17"/>
      <c r="L24" s="19"/>
      <c r="M24" s="17"/>
      <c r="N24" s="19"/>
      <c r="O24" s="72"/>
    </row>
    <row r="25" spans="1:15" ht="66.75" customHeight="1">
      <c r="A25" s="87" t="s">
        <v>35</v>
      </c>
      <c r="B25" s="16">
        <v>191111</v>
      </c>
      <c r="C25" s="18">
        <v>118672.83</v>
      </c>
      <c r="D25" s="19">
        <f t="shared" si="0"/>
        <v>56.75874769092775</v>
      </c>
      <c r="E25" s="17">
        <v>123076.2</v>
      </c>
      <c r="F25" s="19">
        <f t="shared" si="3"/>
        <v>66.82310604559291</v>
      </c>
      <c r="G25" s="17">
        <v>132886.9</v>
      </c>
      <c r="H25" s="19">
        <f t="shared" si="1"/>
        <v>67.07546860291093</v>
      </c>
      <c r="I25" s="19">
        <f t="shared" si="2"/>
        <v>9810.699999999997</v>
      </c>
      <c r="J25" s="20">
        <f t="shared" si="4"/>
        <v>107.97124058103842</v>
      </c>
      <c r="K25" s="17">
        <v>132886.9</v>
      </c>
      <c r="L25" s="19">
        <f t="shared" si="5"/>
        <v>65.76550627852778</v>
      </c>
      <c r="M25" s="17">
        <v>132886.9</v>
      </c>
      <c r="N25" s="19">
        <f t="shared" si="6"/>
        <v>64.23520426536732</v>
      </c>
      <c r="O25" s="72"/>
    </row>
    <row r="26" spans="1:15" ht="53.25" customHeight="1">
      <c r="A26" s="5" t="s">
        <v>36</v>
      </c>
      <c r="B26" s="16">
        <v>191112</v>
      </c>
      <c r="C26" s="18">
        <v>4991.44</v>
      </c>
      <c r="D26" s="19">
        <f t="shared" si="0"/>
        <v>2.387301993003827</v>
      </c>
      <c r="E26" s="17">
        <v>3949.7</v>
      </c>
      <c r="F26" s="19">
        <f t="shared" si="3"/>
        <v>2.144453776995701</v>
      </c>
      <c r="G26" s="17">
        <v>3807.9</v>
      </c>
      <c r="H26" s="19">
        <f t="shared" si="1"/>
        <v>1.9220606161557272</v>
      </c>
      <c r="I26" s="19">
        <f t="shared" si="2"/>
        <v>-141.79999999999973</v>
      </c>
      <c r="J26" s="20">
        <f t="shared" si="4"/>
        <v>96.40985391295543</v>
      </c>
      <c r="K26" s="17">
        <v>3837.6</v>
      </c>
      <c r="L26" s="19">
        <f t="shared" si="5"/>
        <v>1.8992218713392985</v>
      </c>
      <c r="M26" s="17">
        <v>3853</v>
      </c>
      <c r="N26" s="19">
        <f t="shared" si="6"/>
        <v>1.8624728399447974</v>
      </c>
      <c r="O26" s="72"/>
    </row>
    <row r="27" spans="1:14" ht="49.5" customHeight="1">
      <c r="A27" s="5" t="s">
        <v>37</v>
      </c>
      <c r="B27" s="16">
        <v>191113</v>
      </c>
      <c r="C27" s="18">
        <v>4927.1</v>
      </c>
      <c r="D27" s="19">
        <f t="shared" si="0"/>
        <v>2.3565295084643223</v>
      </c>
      <c r="E27" s="17">
        <v>5626.3</v>
      </c>
      <c r="F27" s="19">
        <f t="shared" si="3"/>
        <v>3.0547485341952334</v>
      </c>
      <c r="G27" s="17">
        <v>6119.7</v>
      </c>
      <c r="H27" s="19">
        <f t="shared" si="1"/>
        <v>3.0889556849413595</v>
      </c>
      <c r="I27" s="19">
        <f t="shared" si="2"/>
        <v>493.39999999999964</v>
      </c>
      <c r="J27" s="20">
        <f t="shared" si="4"/>
        <v>108.76952882000603</v>
      </c>
      <c r="K27" s="17">
        <v>6119.7</v>
      </c>
      <c r="L27" s="19">
        <f t="shared" si="5"/>
        <v>3.028629374097119</v>
      </c>
      <c r="M27" s="17">
        <v>6119.7</v>
      </c>
      <c r="N27" s="19">
        <f t="shared" si="6"/>
        <v>2.9581559923722236</v>
      </c>
    </row>
    <row r="28" spans="1:14" ht="40.5" customHeight="1">
      <c r="A28" s="6" t="s">
        <v>111</v>
      </c>
      <c r="B28" s="16">
        <v>191115</v>
      </c>
      <c r="C28" s="18">
        <v>20</v>
      </c>
      <c r="D28" s="19">
        <f t="shared" si="0"/>
        <v>0.009565584252255168</v>
      </c>
      <c r="E28" s="17"/>
      <c r="F28" s="19">
        <f t="shared" si="3"/>
        <v>0</v>
      </c>
      <c r="G28" s="17"/>
      <c r="H28" s="19">
        <f t="shared" si="1"/>
        <v>0</v>
      </c>
      <c r="I28" s="19">
        <f t="shared" si="2"/>
        <v>0</v>
      </c>
      <c r="J28" s="20"/>
      <c r="K28" s="17"/>
      <c r="L28" s="19"/>
      <c r="M28" s="17"/>
      <c r="N28" s="19"/>
    </row>
    <row r="29" spans="1:14" ht="35.25" customHeight="1">
      <c r="A29" s="15" t="s">
        <v>38</v>
      </c>
      <c r="B29" s="16">
        <v>191116</v>
      </c>
      <c r="C29" s="18">
        <v>9453.62</v>
      </c>
      <c r="D29" s="19">
        <f t="shared" si="0"/>
        <v>4.521469929940227</v>
      </c>
      <c r="E29" s="17">
        <v>9168</v>
      </c>
      <c r="F29" s="19">
        <f t="shared" si="3"/>
        <v>4.977682413220394</v>
      </c>
      <c r="G29" s="17">
        <v>9168</v>
      </c>
      <c r="H29" s="19">
        <f t="shared" si="1"/>
        <v>4.627603594872689</v>
      </c>
      <c r="I29" s="19">
        <f t="shared" si="2"/>
        <v>0</v>
      </c>
      <c r="J29" s="20">
        <f t="shared" si="4"/>
        <v>100</v>
      </c>
      <c r="K29" s="17">
        <v>9168</v>
      </c>
      <c r="L29" s="19">
        <f t="shared" si="5"/>
        <v>4.537227985313396</v>
      </c>
      <c r="M29" s="17">
        <v>9168</v>
      </c>
      <c r="N29" s="19">
        <f t="shared" si="6"/>
        <v>4.431650920481158</v>
      </c>
    </row>
    <row r="30" spans="1:14" ht="29.25" customHeight="1">
      <c r="A30" s="21" t="s">
        <v>39</v>
      </c>
      <c r="B30" s="16">
        <v>191120</v>
      </c>
      <c r="C30" s="18">
        <v>20290.85</v>
      </c>
      <c r="D30" s="19">
        <f t="shared" si="0"/>
        <v>9.70469176124359</v>
      </c>
      <c r="E30" s="17"/>
      <c r="F30" s="19">
        <f t="shared" si="3"/>
        <v>0</v>
      </c>
      <c r="G30" s="17"/>
      <c r="H30" s="19">
        <f t="shared" si="1"/>
        <v>0</v>
      </c>
      <c r="I30" s="19">
        <f t="shared" si="2"/>
        <v>0</v>
      </c>
      <c r="J30" s="20" t="e">
        <f t="shared" si="4"/>
        <v>#DIV/0!</v>
      </c>
      <c r="K30" s="17"/>
      <c r="L30" s="19">
        <f t="shared" si="5"/>
        <v>0</v>
      </c>
      <c r="M30" s="17"/>
      <c r="N30" s="19">
        <f t="shared" si="6"/>
        <v>0</v>
      </c>
    </row>
    <row r="31" spans="1:14" ht="33.75" customHeight="1">
      <c r="A31" s="15" t="s">
        <v>40</v>
      </c>
      <c r="B31" s="16">
        <v>191131</v>
      </c>
      <c r="C31" s="18">
        <v>27370.5</v>
      </c>
      <c r="D31" s="19">
        <f t="shared" si="0"/>
        <v>13.090741188817507</v>
      </c>
      <c r="E31" s="17">
        <v>25212.1</v>
      </c>
      <c r="F31" s="19">
        <f t="shared" si="3"/>
        <v>13.68868093044872</v>
      </c>
      <c r="G31" s="17">
        <v>30561.3</v>
      </c>
      <c r="H31" s="19">
        <f t="shared" si="1"/>
        <v>15.42600149912551</v>
      </c>
      <c r="I31" s="19">
        <f t="shared" si="2"/>
        <v>5349.200000000001</v>
      </c>
      <c r="J31" s="20">
        <f t="shared" si="4"/>
        <v>121.21679669682415</v>
      </c>
      <c r="K31" s="17">
        <v>34737.8</v>
      </c>
      <c r="L31" s="19">
        <f t="shared" si="5"/>
        <v>17.19167957114089</v>
      </c>
      <c r="M31" s="17">
        <v>39536.2</v>
      </c>
      <c r="N31" s="19">
        <f t="shared" si="6"/>
        <v>19.11110788856099</v>
      </c>
    </row>
    <row r="32" spans="1:14" ht="45" customHeight="1">
      <c r="A32" s="22" t="s">
        <v>106</v>
      </c>
      <c r="B32" s="16">
        <v>191132</v>
      </c>
      <c r="C32" s="18">
        <v>1312.6</v>
      </c>
      <c r="D32" s="19">
        <f t="shared" si="0"/>
        <v>0.6277892944755067</v>
      </c>
      <c r="E32" s="17">
        <v>2965.1</v>
      </c>
      <c r="F32" s="19">
        <f t="shared" si="3"/>
        <v>1.6098741408638513</v>
      </c>
      <c r="G32" s="17"/>
      <c r="H32" s="19">
        <f t="shared" si="1"/>
        <v>0</v>
      </c>
      <c r="I32" s="19">
        <f t="shared" si="2"/>
        <v>-2965.1</v>
      </c>
      <c r="J32" s="20">
        <f t="shared" si="4"/>
        <v>0</v>
      </c>
      <c r="K32" s="17"/>
      <c r="L32" s="19">
        <f t="shared" si="5"/>
        <v>0</v>
      </c>
      <c r="M32" s="17"/>
      <c r="N32" s="19">
        <f t="shared" si="6"/>
        <v>0</v>
      </c>
    </row>
    <row r="33" spans="1:14" ht="35.25" customHeight="1">
      <c r="A33" s="21" t="s">
        <v>41</v>
      </c>
      <c r="B33" s="16">
        <v>191139</v>
      </c>
      <c r="C33" s="18"/>
      <c r="D33" s="19">
        <f t="shared" si="0"/>
        <v>0</v>
      </c>
      <c r="E33" s="17"/>
      <c r="F33" s="19">
        <f t="shared" si="3"/>
        <v>0</v>
      </c>
      <c r="G33" s="17"/>
      <c r="H33" s="19">
        <f t="shared" si="1"/>
        <v>0</v>
      </c>
      <c r="I33" s="19">
        <f t="shared" si="2"/>
        <v>0</v>
      </c>
      <c r="J33" s="20"/>
      <c r="K33" s="17"/>
      <c r="L33" s="19">
        <f t="shared" si="5"/>
        <v>0</v>
      </c>
      <c r="M33" s="17"/>
      <c r="N33" s="19">
        <f t="shared" si="6"/>
        <v>0</v>
      </c>
    </row>
    <row r="34" spans="1:14" ht="45.75" customHeight="1">
      <c r="A34" s="23" t="s">
        <v>42</v>
      </c>
      <c r="B34" s="16">
        <v>191310</v>
      </c>
      <c r="C34" s="18">
        <v>6879.9</v>
      </c>
      <c r="D34" s="19">
        <f t="shared" si="0"/>
        <v>3.290513154854517</v>
      </c>
      <c r="E34" s="17">
        <v>6929.2</v>
      </c>
      <c r="F34" s="19">
        <f t="shared" si="3"/>
        <v>3.762146267199689</v>
      </c>
      <c r="G34" s="17">
        <v>6929.2</v>
      </c>
      <c r="H34" s="19">
        <f t="shared" si="1"/>
        <v>3.497555718760016</v>
      </c>
      <c r="I34" s="19">
        <f t="shared" si="2"/>
        <v>0</v>
      </c>
      <c r="J34" s="20">
        <f t="shared" si="4"/>
        <v>100</v>
      </c>
      <c r="K34" s="17">
        <v>6929.2</v>
      </c>
      <c r="L34" s="19">
        <f t="shared" si="5"/>
        <v>3.42924958069738</v>
      </c>
      <c r="M34" s="17">
        <v>6929.2</v>
      </c>
      <c r="N34" s="19">
        <f t="shared" si="6"/>
        <v>3.3494541402921074</v>
      </c>
    </row>
    <row r="35" spans="1:14" ht="45.75" customHeight="1">
      <c r="A35" s="22" t="s">
        <v>107</v>
      </c>
      <c r="B35" s="16">
        <v>191320</v>
      </c>
      <c r="C35" s="18">
        <v>998.31</v>
      </c>
      <c r="D35" s="83">
        <f t="shared" si="0"/>
        <v>0.47747092074344294</v>
      </c>
      <c r="E35" s="17"/>
      <c r="F35" s="83">
        <f t="shared" si="3"/>
        <v>0</v>
      </c>
      <c r="G35" s="17"/>
      <c r="H35" s="83">
        <f t="shared" si="1"/>
        <v>0</v>
      </c>
      <c r="I35" s="83">
        <f t="shared" si="2"/>
        <v>0</v>
      </c>
      <c r="J35" s="83"/>
      <c r="K35" s="17"/>
      <c r="L35" s="83">
        <f t="shared" si="5"/>
        <v>0</v>
      </c>
      <c r="M35" s="17"/>
      <c r="N35" s="83">
        <f t="shared" si="6"/>
        <v>0</v>
      </c>
    </row>
    <row r="36" spans="1:14" ht="48.75" customHeight="1">
      <c r="A36" s="86" t="s">
        <v>125</v>
      </c>
      <c r="B36" s="84">
        <v>193420</v>
      </c>
      <c r="C36" s="84">
        <v>345.25</v>
      </c>
      <c r="D36" s="85">
        <f t="shared" si="0"/>
        <v>0.16512589815455486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1:14" ht="31.5" customHeight="1">
      <c r="A37" s="100" t="s">
        <v>127</v>
      </c>
      <c r="B37" s="100"/>
      <c r="C37" s="100"/>
      <c r="D37" s="100"/>
      <c r="E37" s="100"/>
      <c r="F37" s="100"/>
      <c r="G37" s="100"/>
      <c r="H37" s="24"/>
      <c r="I37" s="24"/>
      <c r="J37" s="24"/>
      <c r="K37" s="24"/>
      <c r="L37" s="24"/>
      <c r="M37" s="24"/>
      <c r="N37" s="24"/>
    </row>
  </sheetData>
  <sheetProtection/>
  <mergeCells count="15">
    <mergeCell ref="I2:J3"/>
    <mergeCell ref="K2:L2"/>
    <mergeCell ref="K3:L3"/>
    <mergeCell ref="G2:H2"/>
    <mergeCell ref="G3:H3"/>
    <mergeCell ref="A37:G37"/>
    <mergeCell ref="A1:N1"/>
    <mergeCell ref="C2:D2"/>
    <mergeCell ref="C3:D3"/>
    <mergeCell ref="A2:A4"/>
    <mergeCell ref="B2:B4"/>
    <mergeCell ref="E2:F2"/>
    <mergeCell ref="E3:F3"/>
    <mergeCell ref="M2:N2"/>
    <mergeCell ref="M3:N3"/>
  </mergeCells>
  <printOptions/>
  <pageMargins left="0.31496062992125984" right="0.1968503937007874" top="0.984251968503937" bottom="0.984251968503937" header="0.5118110236220472" footer="0.5118110236220472"/>
  <pageSetup horizontalDpi="600" verticalDpi="600" orientation="landscape" paperSize="9" scale="41" r:id="rId1"/>
  <rowBreaks count="3" manualBreakCount="3">
    <brk id="39" max="13" man="1"/>
    <brk id="60" max="13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="166" zoomScaleSheetLayoutView="166" zoomScalePageLayoutView="0" workbookViewId="0" topLeftCell="A1">
      <selection activeCell="A15" sqref="A15:IV15"/>
    </sheetView>
  </sheetViews>
  <sheetFormatPr defaultColWidth="9.140625" defaultRowHeight="12.75"/>
  <cols>
    <col min="1" max="1" width="34.57421875" style="4" customWidth="1"/>
    <col min="2" max="2" width="0.2890625" style="4" customWidth="1"/>
    <col min="3" max="3" width="9.00390625" style="4" customWidth="1"/>
    <col min="4" max="4" width="11.57421875" style="4" customWidth="1"/>
    <col min="5" max="5" width="6.28125" style="4" customWidth="1"/>
    <col min="6" max="6" width="11.57421875" style="4" customWidth="1"/>
    <col min="7" max="7" width="6.28125" style="4" customWidth="1"/>
    <col min="8" max="8" width="11.57421875" style="4" customWidth="1"/>
    <col min="9" max="9" width="6.28125" style="4" customWidth="1"/>
    <col min="10" max="10" width="11.57421875" style="4" customWidth="1"/>
    <col min="11" max="11" width="6.28125" style="4" customWidth="1"/>
    <col min="12" max="12" width="11.57421875" style="4" customWidth="1"/>
    <col min="13" max="13" width="6.28125" style="4" customWidth="1"/>
    <col min="14" max="16384" width="9.140625" style="4" customWidth="1"/>
  </cols>
  <sheetData>
    <row r="1" spans="1:13" ht="27.75" customHeight="1">
      <c r="A1" s="120" t="s">
        <v>43</v>
      </c>
      <c r="B1" s="120"/>
      <c r="C1" s="120"/>
      <c r="D1" s="120"/>
      <c r="E1" s="120"/>
      <c r="F1" s="120"/>
      <c r="G1" s="120"/>
      <c r="H1" s="49"/>
      <c r="I1" s="49"/>
      <c r="J1" s="73"/>
      <c r="K1" s="28"/>
      <c r="L1" s="47"/>
      <c r="M1" s="47"/>
    </row>
    <row r="2" spans="1:3" ht="16.5" thickBot="1">
      <c r="A2" s="29"/>
      <c r="B2" s="29"/>
      <c r="C2" s="30"/>
    </row>
    <row r="3" spans="1:13" ht="15.75" customHeight="1" thickBot="1">
      <c r="A3" s="121" t="s">
        <v>1</v>
      </c>
      <c r="B3" s="74"/>
      <c r="C3" s="124" t="s">
        <v>44</v>
      </c>
      <c r="D3" s="113">
        <v>2021</v>
      </c>
      <c r="E3" s="114"/>
      <c r="F3" s="113">
        <v>2022</v>
      </c>
      <c r="G3" s="114"/>
      <c r="H3" s="113">
        <v>2023</v>
      </c>
      <c r="I3" s="114"/>
      <c r="J3" s="113">
        <v>2024</v>
      </c>
      <c r="K3" s="114"/>
      <c r="L3" s="113">
        <v>2025</v>
      </c>
      <c r="M3" s="114"/>
    </row>
    <row r="4" spans="1:13" ht="15" customHeight="1" thickBot="1">
      <c r="A4" s="122"/>
      <c r="B4" s="75"/>
      <c r="C4" s="125"/>
      <c r="D4" s="115" t="s">
        <v>112</v>
      </c>
      <c r="E4" s="116"/>
      <c r="F4" s="115" t="s">
        <v>20</v>
      </c>
      <c r="G4" s="116"/>
      <c r="H4" s="115" t="s">
        <v>20</v>
      </c>
      <c r="I4" s="116"/>
      <c r="J4" s="115" t="s">
        <v>17</v>
      </c>
      <c r="K4" s="116"/>
      <c r="L4" s="115" t="s">
        <v>17</v>
      </c>
      <c r="M4" s="116"/>
    </row>
    <row r="5" spans="1:13" ht="8.25" customHeight="1">
      <c r="A5" s="122"/>
      <c r="B5" s="75"/>
      <c r="C5" s="125"/>
      <c r="D5" s="117" t="s">
        <v>10</v>
      </c>
      <c r="E5" s="119" t="s">
        <v>24</v>
      </c>
      <c r="F5" s="117" t="s">
        <v>10</v>
      </c>
      <c r="G5" s="119" t="s">
        <v>24</v>
      </c>
      <c r="H5" s="117" t="s">
        <v>10</v>
      </c>
      <c r="I5" s="119" t="s">
        <v>24</v>
      </c>
      <c r="J5" s="117" t="s">
        <v>10</v>
      </c>
      <c r="K5" s="119" t="s">
        <v>24</v>
      </c>
      <c r="L5" s="117" t="s">
        <v>10</v>
      </c>
      <c r="M5" s="119" t="s">
        <v>24</v>
      </c>
    </row>
    <row r="6" spans="1:13" ht="23.25" customHeight="1" thickBot="1">
      <c r="A6" s="123"/>
      <c r="B6" s="76"/>
      <c r="C6" s="126"/>
      <c r="D6" s="118"/>
      <c r="E6" s="95"/>
      <c r="F6" s="118"/>
      <c r="G6" s="95"/>
      <c r="H6" s="118"/>
      <c r="I6" s="95"/>
      <c r="J6" s="118"/>
      <c r="K6" s="95"/>
      <c r="L6" s="118"/>
      <c r="M6" s="95"/>
    </row>
    <row r="7" spans="1:13" ht="13.5" thickBot="1">
      <c r="A7" s="31">
        <v>1</v>
      </c>
      <c r="B7" s="77"/>
      <c r="C7" s="32">
        <v>2</v>
      </c>
      <c r="D7" s="33">
        <v>7</v>
      </c>
      <c r="E7" s="34">
        <v>8</v>
      </c>
      <c r="F7" s="33">
        <v>7</v>
      </c>
      <c r="G7" s="34">
        <v>8</v>
      </c>
      <c r="H7" s="33">
        <v>7</v>
      </c>
      <c r="I7" s="34">
        <v>8</v>
      </c>
      <c r="J7" s="33">
        <v>7</v>
      </c>
      <c r="K7" s="34">
        <v>8</v>
      </c>
      <c r="L7" s="33">
        <v>7</v>
      </c>
      <c r="M7" s="34">
        <v>8</v>
      </c>
    </row>
    <row r="8" spans="1:13" ht="18" customHeight="1">
      <c r="A8" s="35" t="s">
        <v>45</v>
      </c>
      <c r="B8" s="78"/>
      <c r="C8" s="36" t="s">
        <v>46</v>
      </c>
      <c r="D8" s="37">
        <f>D15+D16+D25+D26+D33+D41+D48+D17+D27+D9</f>
        <v>202579.19</v>
      </c>
      <c r="E8" s="37">
        <f>E15+E16+E25+E26+E33+E41+E48+E17+E27+E9</f>
        <v>100</v>
      </c>
      <c r="F8" s="37">
        <f>F15+F16+F25+F26+F33+F41+F48+F17+F27+F9</f>
        <v>181597.1</v>
      </c>
      <c r="G8" s="37">
        <f aca="true" t="shared" si="0" ref="G8:M8">G15+G16+G25+G26+G33+G41+G48+G17+G27+G9</f>
        <v>99.99999999999999</v>
      </c>
      <c r="H8" s="37">
        <f t="shared" si="0"/>
        <v>194782.5</v>
      </c>
      <c r="I8" s="37">
        <f t="shared" si="0"/>
        <v>100</v>
      </c>
      <c r="J8" s="37">
        <f>J15+J16+J25+J26+J33+J41+J48+J17+J27+J9</f>
        <v>197532.89999999997</v>
      </c>
      <c r="K8" s="37">
        <f t="shared" si="0"/>
        <v>100.00000000000001</v>
      </c>
      <c r="L8" s="37">
        <f>L15+L16+L25+L26+L33+L41+L48+L17+L27+L9</f>
        <v>202085.3</v>
      </c>
      <c r="M8" s="37">
        <f t="shared" si="0"/>
        <v>100.00000000000001</v>
      </c>
    </row>
    <row r="9" spans="1:13" ht="18" customHeight="1">
      <c r="A9" s="38"/>
      <c r="B9" s="78"/>
      <c r="C9" s="39" t="s">
        <v>110</v>
      </c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ht="15.75" customHeight="1">
      <c r="A10" s="1" t="s">
        <v>47</v>
      </c>
      <c r="B10" s="79"/>
      <c r="C10" s="2" t="s">
        <v>48</v>
      </c>
      <c r="D10" s="3">
        <v>4868</v>
      </c>
      <c r="E10" s="26">
        <f>D10/$D$8*100</f>
        <v>2.403010891691294</v>
      </c>
      <c r="F10" s="3">
        <v>4813.8</v>
      </c>
      <c r="G10" s="26">
        <f>F10/$F$8*100</f>
        <v>2.6508132563790943</v>
      </c>
      <c r="H10" s="3">
        <v>5000</v>
      </c>
      <c r="I10" s="26">
        <f>H10/$H$8*100</f>
        <v>2.566965718172834</v>
      </c>
      <c r="J10" s="3">
        <v>5000</v>
      </c>
      <c r="K10" s="26">
        <f>J10/$J$8*100</f>
        <v>2.5312239125735516</v>
      </c>
      <c r="L10" s="3">
        <v>5000</v>
      </c>
      <c r="M10" s="26">
        <f>L10/$L$8*100</f>
        <v>2.474202725284818</v>
      </c>
    </row>
    <row r="11" spans="1:13" ht="18.75" customHeight="1">
      <c r="A11" s="1" t="s">
        <v>49</v>
      </c>
      <c r="B11" s="79"/>
      <c r="C11" s="2" t="s">
        <v>50</v>
      </c>
      <c r="D11" s="3">
        <v>1626.63</v>
      </c>
      <c r="E11" s="26">
        <f aca="true" t="shared" si="1" ref="E11:E48">D11/$D$8*100</f>
        <v>0.802960067122393</v>
      </c>
      <c r="F11" s="3">
        <v>1859</v>
      </c>
      <c r="G11" s="26">
        <f aca="true" t="shared" si="2" ref="G11:G47">F11/$F$8*100</f>
        <v>1.0236947616454228</v>
      </c>
      <c r="H11" s="3">
        <v>2300</v>
      </c>
      <c r="I11" s="26">
        <f aca="true" t="shared" si="3" ref="I11:I47">H11/$H$8*100</f>
        <v>1.1808042303595037</v>
      </c>
      <c r="J11" s="3">
        <v>2300</v>
      </c>
      <c r="K11" s="26">
        <f aca="true" t="shared" si="4" ref="K11:K48">J11/$J$8*100</f>
        <v>1.1643629997838336</v>
      </c>
      <c r="L11" s="3">
        <v>2300</v>
      </c>
      <c r="M11" s="26">
        <f aca="true" t="shared" si="5" ref="M11:M48">L11/$L$8*100</f>
        <v>1.1381332536310163</v>
      </c>
    </row>
    <row r="12" spans="1:13" ht="18" customHeight="1">
      <c r="A12" s="1" t="s">
        <v>51</v>
      </c>
      <c r="B12" s="79"/>
      <c r="C12" s="2" t="s">
        <v>52</v>
      </c>
      <c r="D12" s="3">
        <v>1583.28</v>
      </c>
      <c r="E12" s="26">
        <f t="shared" si="1"/>
        <v>0.7815610280601872</v>
      </c>
      <c r="F12" s="3">
        <v>1750</v>
      </c>
      <c r="G12" s="26">
        <f t="shared" si="2"/>
        <v>0.9636717766968745</v>
      </c>
      <c r="H12" s="3">
        <v>1900</v>
      </c>
      <c r="I12" s="26">
        <f t="shared" si="3"/>
        <v>0.9754469729056768</v>
      </c>
      <c r="J12" s="3">
        <v>1900</v>
      </c>
      <c r="K12" s="26">
        <f t="shared" si="4"/>
        <v>0.9618650867779496</v>
      </c>
      <c r="L12" s="3">
        <v>1900</v>
      </c>
      <c r="M12" s="26">
        <f t="shared" si="5"/>
        <v>0.9401970356082309</v>
      </c>
    </row>
    <row r="13" spans="1:13" ht="16.5" customHeight="1">
      <c r="A13" s="1" t="s">
        <v>53</v>
      </c>
      <c r="B13" s="79"/>
      <c r="C13" s="2" t="s">
        <v>54</v>
      </c>
      <c r="D13" s="3">
        <v>-42.72</v>
      </c>
      <c r="E13" s="26">
        <f t="shared" si="1"/>
        <v>-0.02108804956718407</v>
      </c>
      <c r="F13" s="3">
        <v>1200</v>
      </c>
      <c r="G13" s="26">
        <f t="shared" si="2"/>
        <v>0.660803504020714</v>
      </c>
      <c r="H13" s="3">
        <v>1200</v>
      </c>
      <c r="I13" s="26">
        <f t="shared" si="3"/>
        <v>0.6160717723614801</v>
      </c>
      <c r="J13" s="3">
        <v>1500</v>
      </c>
      <c r="K13" s="26">
        <f t="shared" si="4"/>
        <v>0.7593671737720654</v>
      </c>
      <c r="L13" s="3">
        <v>1500</v>
      </c>
      <c r="M13" s="26">
        <f t="shared" si="5"/>
        <v>0.7422608175854454</v>
      </c>
    </row>
    <row r="14" spans="1:13" ht="15" customHeight="1">
      <c r="A14" s="1" t="s">
        <v>55</v>
      </c>
      <c r="B14" s="79"/>
      <c r="C14" s="2" t="s">
        <v>56</v>
      </c>
      <c r="D14" s="3">
        <v>48.23</v>
      </c>
      <c r="E14" s="26">
        <f t="shared" si="1"/>
        <v>0.023807973563326024</v>
      </c>
      <c r="F14" s="3">
        <v>56.9</v>
      </c>
      <c r="G14" s="26">
        <f t="shared" si="2"/>
        <v>0.03133309948231552</v>
      </c>
      <c r="H14" s="3">
        <v>184</v>
      </c>
      <c r="I14" s="26">
        <f t="shared" si="3"/>
        <v>0.09446433842876029</v>
      </c>
      <c r="J14" s="3">
        <v>127.4</v>
      </c>
      <c r="K14" s="26">
        <f t="shared" si="4"/>
        <v>0.06449558529237409</v>
      </c>
      <c r="L14" s="3">
        <v>89.9</v>
      </c>
      <c r="M14" s="26">
        <f t="shared" si="5"/>
        <v>0.04448616500062103</v>
      </c>
    </row>
    <row r="15" spans="1:13" s="132" customFormat="1" ht="15" customHeight="1">
      <c r="A15" s="127"/>
      <c r="B15" s="128"/>
      <c r="C15" s="129">
        <v>1</v>
      </c>
      <c r="D15" s="130">
        <f aca="true" t="shared" si="6" ref="D15:J15">SUM(D10:D14)</f>
        <v>8083.419999999999</v>
      </c>
      <c r="E15" s="131">
        <f t="shared" si="1"/>
        <v>3.990251910870015</v>
      </c>
      <c r="F15" s="130">
        <f t="shared" si="6"/>
        <v>9679.699999999999</v>
      </c>
      <c r="G15" s="130">
        <f t="shared" si="6"/>
        <v>5.330316398224421</v>
      </c>
      <c r="H15" s="130">
        <f t="shared" si="6"/>
        <v>10584</v>
      </c>
      <c r="I15" s="130">
        <f t="shared" si="6"/>
        <v>5.433753032228255</v>
      </c>
      <c r="J15" s="130">
        <f t="shared" si="6"/>
        <v>10827.4</v>
      </c>
      <c r="K15" s="131">
        <f t="shared" si="4"/>
        <v>5.481314758199774</v>
      </c>
      <c r="L15" s="130">
        <f>SUM(L10:L14)</f>
        <v>10789.9</v>
      </c>
      <c r="M15" s="131">
        <f t="shared" si="5"/>
        <v>5.339279997110132</v>
      </c>
    </row>
    <row r="16" spans="1:13" s="132" customFormat="1" ht="15" customHeight="1">
      <c r="A16" s="127" t="s">
        <v>57</v>
      </c>
      <c r="B16" s="128"/>
      <c r="C16" s="129" t="s">
        <v>58</v>
      </c>
      <c r="D16" s="130">
        <v>48.46</v>
      </c>
      <c r="E16" s="131">
        <f t="shared" si="1"/>
        <v>0.023921509410714893</v>
      </c>
      <c r="F16" s="130">
        <v>77</v>
      </c>
      <c r="G16" s="131">
        <f t="shared" si="2"/>
        <v>0.04240155817466248</v>
      </c>
      <c r="H16" s="130">
        <v>77</v>
      </c>
      <c r="I16" s="131">
        <f t="shared" si="3"/>
        <v>0.03953127205986164</v>
      </c>
      <c r="J16" s="130">
        <v>77</v>
      </c>
      <c r="K16" s="131">
        <f t="shared" si="4"/>
        <v>0.03898084825363269</v>
      </c>
      <c r="L16" s="130">
        <v>77</v>
      </c>
      <c r="M16" s="131">
        <f t="shared" si="5"/>
        <v>0.0381027219693862</v>
      </c>
    </row>
    <row r="17" spans="1:13" s="132" customFormat="1" ht="15" customHeight="1">
      <c r="A17" s="133" t="s">
        <v>114</v>
      </c>
      <c r="B17" s="134"/>
      <c r="C17" s="129" t="s">
        <v>109</v>
      </c>
      <c r="D17" s="130">
        <v>111.62</v>
      </c>
      <c r="E17" s="131">
        <f t="shared" si="1"/>
        <v>0.055099440371935544</v>
      </c>
      <c r="F17" s="130"/>
      <c r="G17" s="131">
        <f t="shared" si="2"/>
        <v>0</v>
      </c>
      <c r="H17" s="130"/>
      <c r="I17" s="131"/>
      <c r="J17" s="130"/>
      <c r="K17" s="131">
        <f t="shared" si="4"/>
        <v>0</v>
      </c>
      <c r="L17" s="130"/>
      <c r="M17" s="131">
        <f t="shared" si="5"/>
        <v>0</v>
      </c>
    </row>
    <row r="18" spans="1:13" ht="16.5" customHeight="1">
      <c r="A18" s="1" t="s">
        <v>59</v>
      </c>
      <c r="B18" s="79"/>
      <c r="C18" s="40" t="s">
        <v>60</v>
      </c>
      <c r="D18" s="3">
        <v>454.33</v>
      </c>
      <c r="E18" s="26">
        <f t="shared" si="1"/>
        <v>0.22427278932253603</v>
      </c>
      <c r="F18" s="3">
        <v>660</v>
      </c>
      <c r="G18" s="26">
        <f t="shared" si="2"/>
        <v>0.3634419272113927</v>
      </c>
      <c r="H18" s="3">
        <v>680</v>
      </c>
      <c r="I18" s="26">
        <f t="shared" si="3"/>
        <v>0.3491073376715054</v>
      </c>
      <c r="J18" s="3">
        <v>680</v>
      </c>
      <c r="K18" s="26">
        <f t="shared" si="4"/>
        <v>0.344246452110003</v>
      </c>
      <c r="L18" s="3">
        <v>680</v>
      </c>
      <c r="M18" s="26">
        <f t="shared" si="5"/>
        <v>0.33649157063873525</v>
      </c>
    </row>
    <row r="19" spans="1:13" ht="15" customHeight="1">
      <c r="A19" s="1" t="s">
        <v>61</v>
      </c>
      <c r="B19" s="79"/>
      <c r="C19" s="2" t="s">
        <v>62</v>
      </c>
      <c r="D19" s="3">
        <v>173.62</v>
      </c>
      <c r="E19" s="26">
        <f t="shared" si="1"/>
        <v>0.08570475575502104</v>
      </c>
      <c r="F19" s="3">
        <v>210</v>
      </c>
      <c r="G19" s="26">
        <f t="shared" si="2"/>
        <v>0.11564061320362494</v>
      </c>
      <c r="H19" s="3">
        <v>210</v>
      </c>
      <c r="I19" s="26">
        <f t="shared" si="3"/>
        <v>0.10781256016325902</v>
      </c>
      <c r="J19" s="3">
        <v>210</v>
      </c>
      <c r="K19" s="26">
        <f t="shared" si="4"/>
        <v>0.10631140432808917</v>
      </c>
      <c r="L19" s="3">
        <v>210</v>
      </c>
      <c r="M19" s="26">
        <f t="shared" si="5"/>
        <v>0.10391651446196234</v>
      </c>
    </row>
    <row r="20" spans="1:13" ht="37.5" customHeight="1">
      <c r="A20" s="1" t="s">
        <v>63</v>
      </c>
      <c r="B20" s="79"/>
      <c r="C20" s="2" t="s">
        <v>64</v>
      </c>
      <c r="D20" s="3">
        <v>481.6</v>
      </c>
      <c r="E20" s="26">
        <f t="shared" si="1"/>
        <v>0.23773419174990285</v>
      </c>
      <c r="F20" s="3">
        <v>408</v>
      </c>
      <c r="G20" s="26">
        <f t="shared" si="2"/>
        <v>0.22467319136704275</v>
      </c>
      <c r="H20" s="3">
        <v>445</v>
      </c>
      <c r="I20" s="26">
        <f t="shared" si="3"/>
        <v>0.22845994891738222</v>
      </c>
      <c r="J20" s="3">
        <v>445</v>
      </c>
      <c r="K20" s="26">
        <f t="shared" si="4"/>
        <v>0.2252789282190461</v>
      </c>
      <c r="L20" s="3">
        <v>445</v>
      </c>
      <c r="M20" s="26">
        <f t="shared" si="5"/>
        <v>0.2202040425503488</v>
      </c>
    </row>
    <row r="21" spans="1:13" ht="18" customHeight="1">
      <c r="A21" s="27" t="s">
        <v>113</v>
      </c>
      <c r="B21" s="80"/>
      <c r="C21" s="2" t="s">
        <v>108</v>
      </c>
      <c r="D21" s="3"/>
      <c r="E21" s="26">
        <f t="shared" si="1"/>
        <v>0</v>
      </c>
      <c r="F21" s="3"/>
      <c r="G21" s="26">
        <f t="shared" si="2"/>
        <v>0</v>
      </c>
      <c r="H21" s="3"/>
      <c r="I21" s="26"/>
      <c r="J21" s="3"/>
      <c r="K21" s="26">
        <f t="shared" si="4"/>
        <v>0</v>
      </c>
      <c r="L21" s="3"/>
      <c r="M21" s="26">
        <f t="shared" si="5"/>
        <v>0</v>
      </c>
    </row>
    <row r="22" spans="1:13" ht="19.5" customHeight="1">
      <c r="A22" s="41" t="s">
        <v>65</v>
      </c>
      <c r="B22" s="81"/>
      <c r="C22" s="2" t="s">
        <v>66</v>
      </c>
      <c r="D22" s="3"/>
      <c r="E22" s="26">
        <f t="shared" si="1"/>
        <v>0</v>
      </c>
      <c r="F22" s="3"/>
      <c r="G22" s="26">
        <f t="shared" si="2"/>
        <v>0</v>
      </c>
      <c r="H22" s="3"/>
      <c r="I22" s="26">
        <f t="shared" si="3"/>
        <v>0</v>
      </c>
      <c r="J22" s="3"/>
      <c r="K22" s="26">
        <f t="shared" si="4"/>
        <v>0</v>
      </c>
      <c r="L22" s="3"/>
      <c r="M22" s="26">
        <f t="shared" si="5"/>
        <v>0</v>
      </c>
    </row>
    <row r="23" spans="1:13" ht="15.75" customHeight="1">
      <c r="A23" s="1" t="s">
        <v>67</v>
      </c>
      <c r="B23" s="79"/>
      <c r="C23" s="2" t="s">
        <v>68</v>
      </c>
      <c r="D23" s="3">
        <v>504.4</v>
      </c>
      <c r="E23" s="26">
        <f t="shared" si="1"/>
        <v>0.24898904966497298</v>
      </c>
      <c r="F23" s="3">
        <v>515</v>
      </c>
      <c r="G23" s="26">
        <f t="shared" si="2"/>
        <v>0.28359483714222306</v>
      </c>
      <c r="H23" s="3">
        <v>605</v>
      </c>
      <c r="I23" s="26">
        <f t="shared" si="3"/>
        <v>0.3106028518989129</v>
      </c>
      <c r="J23" s="3">
        <v>605</v>
      </c>
      <c r="K23" s="26">
        <f t="shared" si="4"/>
        <v>0.3062780934213997</v>
      </c>
      <c r="L23" s="3">
        <v>605</v>
      </c>
      <c r="M23" s="26">
        <f t="shared" si="5"/>
        <v>0.29937852975946294</v>
      </c>
    </row>
    <row r="24" spans="1:13" ht="15" customHeight="1">
      <c r="A24" s="1" t="s">
        <v>69</v>
      </c>
      <c r="B24" s="79"/>
      <c r="C24" s="2" t="s">
        <v>70</v>
      </c>
      <c r="D24" s="3">
        <v>9568.9</v>
      </c>
      <c r="E24" s="26">
        <f t="shared" si="1"/>
        <v>4.723535522083981</v>
      </c>
      <c r="F24" s="3">
        <v>9168</v>
      </c>
      <c r="G24" s="26">
        <f t="shared" si="2"/>
        <v>5.048538770718255</v>
      </c>
      <c r="H24" s="3">
        <v>9168</v>
      </c>
      <c r="I24" s="26">
        <f t="shared" si="3"/>
        <v>4.706788340841708</v>
      </c>
      <c r="J24" s="3">
        <v>9168</v>
      </c>
      <c r="K24" s="26">
        <f t="shared" si="4"/>
        <v>4.641252166094864</v>
      </c>
      <c r="L24" s="3">
        <v>9168</v>
      </c>
      <c r="M24" s="26">
        <f t="shared" si="5"/>
        <v>4.536698117082242</v>
      </c>
    </row>
    <row r="25" spans="1:13" s="132" customFormat="1" ht="15" customHeight="1">
      <c r="A25" s="135"/>
      <c r="B25" s="135"/>
      <c r="C25" s="129">
        <v>4</v>
      </c>
      <c r="D25" s="130">
        <f aca="true" t="shared" si="7" ref="D25:J25">SUM(D18:D24)</f>
        <v>11182.85</v>
      </c>
      <c r="E25" s="131">
        <f t="shared" si="1"/>
        <v>5.520236308576414</v>
      </c>
      <c r="F25" s="130">
        <f t="shared" si="7"/>
        <v>10961</v>
      </c>
      <c r="G25" s="130">
        <f t="shared" si="7"/>
        <v>6.035889339642539</v>
      </c>
      <c r="H25" s="130">
        <f t="shared" si="7"/>
        <v>11108</v>
      </c>
      <c r="I25" s="130">
        <f t="shared" si="7"/>
        <v>5.7027710394927675</v>
      </c>
      <c r="J25" s="130">
        <f t="shared" si="7"/>
        <v>11108</v>
      </c>
      <c r="K25" s="131">
        <f t="shared" si="4"/>
        <v>5.623367044173402</v>
      </c>
      <c r="L25" s="130">
        <f>SUM(L18:L24)</f>
        <v>11108</v>
      </c>
      <c r="M25" s="131">
        <f t="shared" si="5"/>
        <v>5.4966887744927515</v>
      </c>
    </row>
    <row r="26" spans="1:13" s="132" customFormat="1" ht="15" customHeight="1">
      <c r="A26" s="136" t="s">
        <v>71</v>
      </c>
      <c r="B26" s="137"/>
      <c r="C26" s="129" t="s">
        <v>121</v>
      </c>
      <c r="D26" s="130">
        <v>85</v>
      </c>
      <c r="E26" s="131">
        <f t="shared" si="1"/>
        <v>0.04195890012197206</v>
      </c>
      <c r="F26" s="130"/>
      <c r="G26" s="131">
        <f t="shared" si="2"/>
        <v>0</v>
      </c>
      <c r="H26" s="130"/>
      <c r="I26" s="131">
        <f t="shared" si="3"/>
        <v>0</v>
      </c>
      <c r="J26" s="130"/>
      <c r="K26" s="131">
        <f t="shared" si="4"/>
        <v>0</v>
      </c>
      <c r="L26" s="130"/>
      <c r="M26" s="131">
        <f t="shared" si="5"/>
        <v>0</v>
      </c>
    </row>
    <row r="27" spans="1:13" ht="15" customHeight="1">
      <c r="A27" s="27" t="s">
        <v>115</v>
      </c>
      <c r="B27" s="80"/>
      <c r="C27" s="2">
        <v>7</v>
      </c>
      <c r="D27" s="3">
        <v>3750.8</v>
      </c>
      <c r="E27" s="26">
        <f t="shared" si="1"/>
        <v>1.8515228538528563</v>
      </c>
      <c r="F27" s="3"/>
      <c r="G27" s="26"/>
      <c r="H27" s="3"/>
      <c r="I27" s="26"/>
      <c r="J27" s="3"/>
      <c r="K27" s="26">
        <f t="shared" si="4"/>
        <v>0</v>
      </c>
      <c r="L27" s="3"/>
      <c r="M27" s="26">
        <f t="shared" si="5"/>
        <v>0</v>
      </c>
    </row>
    <row r="28" spans="1:13" ht="25.5" customHeight="1">
      <c r="A28" s="1" t="s">
        <v>72</v>
      </c>
      <c r="B28" s="79"/>
      <c r="C28" s="2" t="s">
        <v>73</v>
      </c>
      <c r="D28" s="3">
        <v>802.92</v>
      </c>
      <c r="E28" s="26">
        <f t="shared" si="1"/>
        <v>0.39634870689333884</v>
      </c>
      <c r="F28" s="3">
        <v>876.3</v>
      </c>
      <c r="G28" s="26">
        <f t="shared" si="2"/>
        <v>0.48255175881112633</v>
      </c>
      <c r="H28" s="3">
        <v>920</v>
      </c>
      <c r="I28" s="26">
        <f t="shared" si="3"/>
        <v>0.47232169214380143</v>
      </c>
      <c r="J28" s="3">
        <v>920</v>
      </c>
      <c r="K28" s="26">
        <f t="shared" si="4"/>
        <v>0.4657451999135334</v>
      </c>
      <c r="L28" s="3">
        <v>920</v>
      </c>
      <c r="M28" s="26">
        <f t="shared" si="5"/>
        <v>0.4552533014524065</v>
      </c>
    </row>
    <row r="29" spans="1:13" ht="17.25" customHeight="1">
      <c r="A29" s="1" t="s">
        <v>74</v>
      </c>
      <c r="B29" s="79"/>
      <c r="C29" s="2" t="s">
        <v>75</v>
      </c>
      <c r="D29" s="3">
        <v>3379.34</v>
      </c>
      <c r="E29" s="26">
        <f t="shared" si="1"/>
        <v>1.6681575239786477</v>
      </c>
      <c r="F29" s="3">
        <v>3270</v>
      </c>
      <c r="G29" s="26">
        <f t="shared" si="2"/>
        <v>1.8006895484564456</v>
      </c>
      <c r="H29" s="3">
        <v>4110</v>
      </c>
      <c r="I29" s="26">
        <f t="shared" si="3"/>
        <v>2.1100458203380694</v>
      </c>
      <c r="J29" s="3">
        <v>3700</v>
      </c>
      <c r="K29" s="26">
        <f t="shared" si="4"/>
        <v>1.8731056953044283</v>
      </c>
      <c r="L29" s="3">
        <v>3700</v>
      </c>
      <c r="M29" s="26">
        <f t="shared" si="5"/>
        <v>1.8309100167107653</v>
      </c>
    </row>
    <row r="30" spans="1:13" ht="15" customHeight="1">
      <c r="A30" s="1" t="s">
        <v>76</v>
      </c>
      <c r="B30" s="79"/>
      <c r="C30" s="2" t="s">
        <v>77</v>
      </c>
      <c r="D30" s="3"/>
      <c r="E30" s="26">
        <f t="shared" si="1"/>
        <v>0</v>
      </c>
      <c r="F30" s="3"/>
      <c r="G30" s="26">
        <f t="shared" si="2"/>
        <v>0</v>
      </c>
      <c r="H30" s="3"/>
      <c r="I30" s="26">
        <f t="shared" si="3"/>
        <v>0</v>
      </c>
      <c r="J30" s="3"/>
      <c r="K30" s="26">
        <f t="shared" si="4"/>
        <v>0</v>
      </c>
      <c r="L30" s="3"/>
      <c r="M30" s="26">
        <f t="shared" si="5"/>
        <v>0</v>
      </c>
    </row>
    <row r="31" spans="1:13" ht="15" customHeight="1">
      <c r="A31" s="1" t="s">
        <v>78</v>
      </c>
      <c r="B31" s="79"/>
      <c r="C31" s="2" t="s">
        <v>79</v>
      </c>
      <c r="D31" s="3">
        <v>6458</v>
      </c>
      <c r="E31" s="26">
        <f t="shared" si="1"/>
        <v>3.187889141031712</v>
      </c>
      <c r="F31" s="3">
        <v>5656.3</v>
      </c>
      <c r="G31" s="26">
        <f t="shared" si="2"/>
        <v>3.1147523831603037</v>
      </c>
      <c r="H31" s="3">
        <v>6649.7</v>
      </c>
      <c r="I31" s="26">
        <f t="shared" si="3"/>
        <v>3.413910387226778</v>
      </c>
      <c r="J31" s="3">
        <v>6149.7</v>
      </c>
      <c r="K31" s="26">
        <f t="shared" si="4"/>
        <v>3.1132535390307137</v>
      </c>
      <c r="L31" s="3">
        <v>6149.7</v>
      </c>
      <c r="M31" s="26">
        <f t="shared" si="5"/>
        <v>3.043120899936809</v>
      </c>
    </row>
    <row r="32" spans="1:13" ht="15" customHeight="1">
      <c r="A32" s="25" t="s">
        <v>80</v>
      </c>
      <c r="B32" s="82"/>
      <c r="C32" s="2" t="s">
        <v>81</v>
      </c>
      <c r="D32" s="3">
        <v>23231.11</v>
      </c>
      <c r="E32" s="26">
        <f t="shared" si="1"/>
        <v>11.467668520147603</v>
      </c>
      <c r="F32" s="3">
        <v>3315</v>
      </c>
      <c r="G32" s="26">
        <f t="shared" si="2"/>
        <v>1.8254696798572223</v>
      </c>
      <c r="H32" s="3">
        <v>2517.4</v>
      </c>
      <c r="I32" s="26">
        <f t="shared" si="3"/>
        <v>1.2924158997856583</v>
      </c>
      <c r="J32" s="3">
        <v>5964.7</v>
      </c>
      <c r="K32" s="26">
        <f t="shared" si="4"/>
        <v>3.0195982542654924</v>
      </c>
      <c r="L32" s="3">
        <v>10539.2</v>
      </c>
      <c r="M32" s="26">
        <f t="shared" si="5"/>
        <v>5.215223472464351</v>
      </c>
    </row>
    <row r="33" spans="1:13" s="132" customFormat="1" ht="15" customHeight="1">
      <c r="A33" s="127"/>
      <c r="B33" s="128"/>
      <c r="C33" s="129">
        <v>8</v>
      </c>
      <c r="D33" s="130">
        <f aca="true" t="shared" si="8" ref="D33:J33">SUM(D28:D32)</f>
        <v>33871.37</v>
      </c>
      <c r="E33" s="131">
        <f t="shared" si="1"/>
        <v>16.7200638920513</v>
      </c>
      <c r="F33" s="130">
        <f t="shared" si="8"/>
        <v>13117.6</v>
      </c>
      <c r="G33" s="130">
        <f t="shared" si="8"/>
        <v>7.223463370285097</v>
      </c>
      <c r="H33" s="130">
        <f t="shared" si="8"/>
        <v>14197.1</v>
      </c>
      <c r="I33" s="130">
        <f t="shared" si="8"/>
        <v>7.2886937994943075</v>
      </c>
      <c r="J33" s="130">
        <f t="shared" si="8"/>
        <v>16734.4</v>
      </c>
      <c r="K33" s="131">
        <f t="shared" si="4"/>
        <v>8.471702688514169</v>
      </c>
      <c r="L33" s="130">
        <f>SUM(L28:L32)</f>
        <v>21308.9</v>
      </c>
      <c r="M33" s="131">
        <f t="shared" si="5"/>
        <v>10.544507690564332</v>
      </c>
    </row>
    <row r="34" spans="1:13" ht="16.5" customHeight="1">
      <c r="A34" s="1" t="s">
        <v>82</v>
      </c>
      <c r="B34" s="79"/>
      <c r="C34" s="2" t="s">
        <v>83</v>
      </c>
      <c r="D34" s="3">
        <v>1551.91</v>
      </c>
      <c r="E34" s="26">
        <f t="shared" si="1"/>
        <v>0.7660757257445842</v>
      </c>
      <c r="F34" s="3">
        <v>1700</v>
      </c>
      <c r="G34" s="26">
        <f t="shared" si="2"/>
        <v>0.9361382973626782</v>
      </c>
      <c r="H34" s="3">
        <v>1850</v>
      </c>
      <c r="I34" s="26">
        <f t="shared" si="3"/>
        <v>0.9497773157239484</v>
      </c>
      <c r="J34" s="3">
        <v>1850</v>
      </c>
      <c r="K34" s="26">
        <f t="shared" si="4"/>
        <v>0.9365528476522141</v>
      </c>
      <c r="L34" s="3">
        <v>1850</v>
      </c>
      <c r="M34" s="26">
        <f t="shared" si="5"/>
        <v>0.9154550083553826</v>
      </c>
    </row>
    <row r="35" spans="1:13" ht="15" customHeight="1">
      <c r="A35" s="1" t="s">
        <v>84</v>
      </c>
      <c r="B35" s="79"/>
      <c r="C35" s="2" t="s">
        <v>85</v>
      </c>
      <c r="D35" s="3">
        <v>4384.45</v>
      </c>
      <c r="E35" s="26">
        <f t="shared" si="1"/>
        <v>2.164314113409181</v>
      </c>
      <c r="F35" s="3">
        <v>3915.1</v>
      </c>
      <c r="G35" s="26">
        <f t="shared" si="2"/>
        <v>2.155926498826248</v>
      </c>
      <c r="H35" s="3">
        <v>4194.5</v>
      </c>
      <c r="I35" s="26">
        <f t="shared" si="3"/>
        <v>2.15342754097519</v>
      </c>
      <c r="J35" s="3">
        <v>4194.5</v>
      </c>
      <c r="K35" s="26">
        <f t="shared" si="4"/>
        <v>2.1234437402579522</v>
      </c>
      <c r="L35" s="3">
        <v>4194.5</v>
      </c>
      <c r="M35" s="26">
        <f t="shared" si="5"/>
        <v>2.075608666241434</v>
      </c>
    </row>
    <row r="36" spans="1:13" ht="17.25" customHeight="1">
      <c r="A36" s="1" t="s">
        <v>86</v>
      </c>
      <c r="B36" s="79"/>
      <c r="C36" s="2" t="s">
        <v>87</v>
      </c>
      <c r="D36" s="3">
        <v>3207.39</v>
      </c>
      <c r="E36" s="26">
        <f t="shared" si="1"/>
        <v>1.5832771372024934</v>
      </c>
      <c r="F36" s="3">
        <v>1894.7</v>
      </c>
      <c r="G36" s="26">
        <f t="shared" si="2"/>
        <v>1.0433536658900389</v>
      </c>
      <c r="H36" s="3">
        <v>2266.7</v>
      </c>
      <c r="I36" s="26">
        <f t="shared" si="3"/>
        <v>1.1637082386764726</v>
      </c>
      <c r="J36" s="3">
        <v>2266.7</v>
      </c>
      <c r="K36" s="26">
        <f t="shared" si="4"/>
        <v>1.1475050485260938</v>
      </c>
      <c r="L36" s="3">
        <v>2266.7</v>
      </c>
      <c r="M36" s="26">
        <f t="shared" si="5"/>
        <v>1.1216550634806193</v>
      </c>
    </row>
    <row r="37" spans="1:13" ht="16.5" customHeight="1">
      <c r="A37" s="1" t="s">
        <v>88</v>
      </c>
      <c r="B37" s="79"/>
      <c r="C37" s="2" t="s">
        <v>89</v>
      </c>
      <c r="D37" s="3">
        <v>85056.88</v>
      </c>
      <c r="E37" s="26">
        <f t="shared" si="1"/>
        <v>41.98697803066544</v>
      </c>
      <c r="F37" s="3">
        <v>87553</v>
      </c>
      <c r="G37" s="26">
        <f t="shared" si="2"/>
        <v>48.212774322937975</v>
      </c>
      <c r="H37" s="3">
        <v>93425</v>
      </c>
      <c r="I37" s="26">
        <f t="shared" si="3"/>
        <v>47.9637544440594</v>
      </c>
      <c r="J37" s="3">
        <v>93425</v>
      </c>
      <c r="K37" s="26">
        <f t="shared" si="4"/>
        <v>47.29591880643681</v>
      </c>
      <c r="L37" s="3">
        <v>93425</v>
      </c>
      <c r="M37" s="26">
        <f t="shared" si="5"/>
        <v>46.23047792194682</v>
      </c>
    </row>
    <row r="38" spans="1:13" ht="15" customHeight="1">
      <c r="A38" s="1" t="s">
        <v>90</v>
      </c>
      <c r="B38" s="79"/>
      <c r="C38" s="2" t="s">
        <v>91</v>
      </c>
      <c r="D38" s="3">
        <v>23084.52</v>
      </c>
      <c r="E38" s="26">
        <f t="shared" si="1"/>
        <v>11.395306694631369</v>
      </c>
      <c r="F38" s="3">
        <v>24112</v>
      </c>
      <c r="G38" s="26">
        <f t="shared" si="2"/>
        <v>13.27774507412288</v>
      </c>
      <c r="H38" s="3">
        <v>27180.7</v>
      </c>
      <c r="I38" s="26">
        <f t="shared" si="3"/>
        <v>13.95438501918807</v>
      </c>
      <c r="J38" s="3">
        <v>27180.7</v>
      </c>
      <c r="K38" s="26">
        <f t="shared" si="4"/>
        <v>13.760087560097586</v>
      </c>
      <c r="L38" s="3">
        <v>27180.7</v>
      </c>
      <c r="M38" s="26">
        <f t="shared" si="5"/>
        <v>13.45011240302981</v>
      </c>
    </row>
    <row r="39" spans="1:13" ht="15" customHeight="1">
      <c r="A39" s="1" t="s">
        <v>92</v>
      </c>
      <c r="B39" s="79"/>
      <c r="C39" s="2" t="s">
        <v>93</v>
      </c>
      <c r="D39" s="3">
        <v>1265.72</v>
      </c>
      <c r="E39" s="26">
        <f t="shared" si="1"/>
        <v>0.6248025772044996</v>
      </c>
      <c r="F39" s="3">
        <v>1450</v>
      </c>
      <c r="G39" s="26">
        <f t="shared" si="2"/>
        <v>0.7984709006916959</v>
      </c>
      <c r="H39" s="3">
        <v>1550</v>
      </c>
      <c r="I39" s="26">
        <f t="shared" si="3"/>
        <v>0.7957593726335785</v>
      </c>
      <c r="J39" s="3">
        <v>1550</v>
      </c>
      <c r="K39" s="26">
        <f t="shared" si="4"/>
        <v>0.784679412897801</v>
      </c>
      <c r="L39" s="3">
        <v>1550</v>
      </c>
      <c r="M39" s="26">
        <f t="shared" si="5"/>
        <v>0.7670028448382935</v>
      </c>
    </row>
    <row r="40" spans="1:13" ht="16.5" customHeight="1">
      <c r="A40" s="1" t="s">
        <v>94</v>
      </c>
      <c r="B40" s="79"/>
      <c r="C40" s="2" t="s">
        <v>95</v>
      </c>
      <c r="D40" s="3">
        <v>5821.77</v>
      </c>
      <c r="E40" s="26">
        <f t="shared" si="1"/>
        <v>2.873824305448156</v>
      </c>
      <c r="F40" s="3">
        <v>7205.5</v>
      </c>
      <c r="G40" s="26">
        <f t="shared" si="2"/>
        <v>3.9678497068510454</v>
      </c>
      <c r="H40" s="3">
        <v>7712.4</v>
      </c>
      <c r="I40" s="26">
        <f t="shared" si="3"/>
        <v>3.9594932809672323</v>
      </c>
      <c r="J40" s="3">
        <v>7712.4</v>
      </c>
      <c r="K40" s="26">
        <f t="shared" si="4"/>
        <v>3.904362260666452</v>
      </c>
      <c r="L40" s="3">
        <v>7712.4</v>
      </c>
      <c r="M40" s="26">
        <f t="shared" si="5"/>
        <v>3.816408219697326</v>
      </c>
    </row>
    <row r="41" spans="1:13" s="132" customFormat="1" ht="16.5" customHeight="1">
      <c r="A41" s="127"/>
      <c r="B41" s="128"/>
      <c r="C41" s="129">
        <v>9</v>
      </c>
      <c r="D41" s="138">
        <f aca="true" t="shared" si="9" ref="D41:J41">SUM(D34:D40)</f>
        <v>124372.64000000001</v>
      </c>
      <c r="E41" s="131">
        <f t="shared" si="1"/>
        <v>61.39457858430573</v>
      </c>
      <c r="F41" s="138">
        <f t="shared" si="9"/>
        <v>127830.3</v>
      </c>
      <c r="G41" s="138">
        <f t="shared" si="9"/>
        <v>70.39225846668256</v>
      </c>
      <c r="H41" s="138">
        <f t="shared" si="9"/>
        <v>138179.3</v>
      </c>
      <c r="I41" s="138">
        <f t="shared" si="9"/>
        <v>70.9403052122239</v>
      </c>
      <c r="J41" s="138">
        <f t="shared" si="9"/>
        <v>138179.3</v>
      </c>
      <c r="K41" s="131">
        <f t="shared" si="4"/>
        <v>69.9525496765349</v>
      </c>
      <c r="L41" s="138">
        <f>SUM(L34:L40)</f>
        <v>138179.3</v>
      </c>
      <c r="M41" s="131">
        <f t="shared" si="5"/>
        <v>68.37672012758969</v>
      </c>
    </row>
    <row r="42" spans="1:13" ht="15" customHeight="1">
      <c r="A42" s="1" t="s">
        <v>96</v>
      </c>
      <c r="B42" s="79">
        <v>9001</v>
      </c>
      <c r="C42" s="42">
        <v>1091</v>
      </c>
      <c r="D42" s="3">
        <v>1384.66</v>
      </c>
      <c r="E42" s="26">
        <f t="shared" si="1"/>
        <v>0.6835154193281157</v>
      </c>
      <c r="F42" s="3">
        <v>1600</v>
      </c>
      <c r="G42" s="26">
        <f t="shared" si="2"/>
        <v>0.8810713386942852</v>
      </c>
      <c r="H42" s="3">
        <v>1750</v>
      </c>
      <c r="I42" s="26">
        <f t="shared" si="3"/>
        <v>0.8984380013604918</v>
      </c>
      <c r="J42" s="3">
        <v>1750</v>
      </c>
      <c r="K42" s="26">
        <f t="shared" si="4"/>
        <v>0.885928369400743</v>
      </c>
      <c r="L42" s="3">
        <v>1750</v>
      </c>
      <c r="M42" s="26">
        <f t="shared" si="5"/>
        <v>0.8659709538496864</v>
      </c>
    </row>
    <row r="43" spans="1:13" ht="15" customHeight="1">
      <c r="A43" s="1" t="s">
        <v>97</v>
      </c>
      <c r="B43" s="79">
        <v>9006</v>
      </c>
      <c r="C43" s="42">
        <v>1040</v>
      </c>
      <c r="D43" s="3">
        <v>2523.4</v>
      </c>
      <c r="E43" s="26">
        <f t="shared" si="1"/>
        <v>1.2456363360915799</v>
      </c>
      <c r="F43" s="3">
        <v>3179.7</v>
      </c>
      <c r="G43" s="26">
        <f t="shared" si="2"/>
        <v>1.7509640847788868</v>
      </c>
      <c r="H43" s="3">
        <v>2506</v>
      </c>
      <c r="I43" s="26">
        <f t="shared" si="3"/>
        <v>1.2865632179482243</v>
      </c>
      <c r="J43" s="3">
        <v>2533.7</v>
      </c>
      <c r="K43" s="26">
        <f t="shared" si="4"/>
        <v>1.2826724054575214</v>
      </c>
      <c r="L43" s="3">
        <v>2547</v>
      </c>
      <c r="M43" s="26">
        <f t="shared" si="5"/>
        <v>1.2603588682600864</v>
      </c>
    </row>
    <row r="44" spans="1:13" ht="18" customHeight="1">
      <c r="A44" s="1" t="s">
        <v>98</v>
      </c>
      <c r="B44" s="79">
        <v>9010</v>
      </c>
      <c r="C44" s="42">
        <v>1012</v>
      </c>
      <c r="D44" s="3">
        <v>14036.03</v>
      </c>
      <c r="E44" s="26">
        <f t="shared" si="1"/>
        <v>6.928663304458864</v>
      </c>
      <c r="F44" s="3">
        <v>14651.4</v>
      </c>
      <c r="G44" s="26">
        <f t="shared" si="2"/>
        <v>8.068080382340908</v>
      </c>
      <c r="H44" s="3">
        <v>15877.5</v>
      </c>
      <c r="I44" s="26">
        <f t="shared" si="3"/>
        <v>8.151399638057834</v>
      </c>
      <c r="J44" s="3">
        <v>15877.5</v>
      </c>
      <c r="K44" s="26">
        <f t="shared" si="4"/>
        <v>8.037901534377314</v>
      </c>
      <c r="L44" s="3">
        <v>15877.5</v>
      </c>
      <c r="M44" s="26">
        <f t="shared" si="5"/>
        <v>7.8568307541419395</v>
      </c>
    </row>
    <row r="45" spans="1:13" ht="18" customHeight="1">
      <c r="A45" s="1" t="s">
        <v>128</v>
      </c>
      <c r="B45" s="79">
        <v>9009</v>
      </c>
      <c r="C45" s="42">
        <v>1060</v>
      </c>
      <c r="D45" s="3">
        <v>82</v>
      </c>
      <c r="E45" s="26">
        <f t="shared" si="1"/>
        <v>0.040477997764725986</v>
      </c>
      <c r="F45" s="3"/>
      <c r="G45" s="26"/>
      <c r="H45" s="3"/>
      <c r="I45" s="26"/>
      <c r="J45" s="3"/>
      <c r="K45" s="26"/>
      <c r="L45" s="3"/>
      <c r="M45" s="26"/>
    </row>
    <row r="46" spans="1:13" ht="15" customHeight="1">
      <c r="A46" s="1" t="s">
        <v>99</v>
      </c>
      <c r="B46" s="79">
        <v>9012</v>
      </c>
      <c r="C46" s="42">
        <v>1070</v>
      </c>
      <c r="D46" s="3">
        <v>902.8</v>
      </c>
      <c r="E46" s="26">
        <f t="shared" si="1"/>
        <v>0.4456528827072514</v>
      </c>
      <c r="F46" s="3">
        <v>40</v>
      </c>
      <c r="G46" s="26">
        <f t="shared" si="2"/>
        <v>0.022026783467357133</v>
      </c>
      <c r="H46" s="3">
        <v>100</v>
      </c>
      <c r="I46" s="26">
        <f t="shared" si="3"/>
        <v>0.05133931436345667</v>
      </c>
      <c r="J46" s="3">
        <v>40</v>
      </c>
      <c r="K46" s="26">
        <f t="shared" si="4"/>
        <v>0.02024979130058841</v>
      </c>
      <c r="L46" s="3">
        <v>40</v>
      </c>
      <c r="M46" s="26">
        <f t="shared" si="5"/>
        <v>0.019793621802278543</v>
      </c>
    </row>
    <row r="47" spans="1:13" ht="15" customHeight="1">
      <c r="A47" s="1" t="s">
        <v>100</v>
      </c>
      <c r="B47" s="79">
        <v>9019</v>
      </c>
      <c r="C47" s="42">
        <v>1099</v>
      </c>
      <c r="D47" s="3">
        <v>2144.14</v>
      </c>
      <c r="E47" s="26">
        <f t="shared" si="1"/>
        <v>1.0584206600885313</v>
      </c>
      <c r="F47" s="3">
        <v>460.4</v>
      </c>
      <c r="G47" s="26">
        <f t="shared" si="2"/>
        <v>0.25352827770928055</v>
      </c>
      <c r="H47" s="3">
        <v>403.6</v>
      </c>
      <c r="I47" s="26">
        <f t="shared" si="3"/>
        <v>0.20720547277091114</v>
      </c>
      <c r="J47" s="3">
        <v>405.6</v>
      </c>
      <c r="K47" s="26">
        <f t="shared" si="4"/>
        <v>0.2053328837879665</v>
      </c>
      <c r="L47" s="3">
        <v>407.7</v>
      </c>
      <c r="M47" s="26">
        <f t="shared" si="5"/>
        <v>0.20174649021972407</v>
      </c>
    </row>
    <row r="48" spans="1:13" s="132" customFormat="1" ht="15" customHeight="1">
      <c r="A48" s="139"/>
      <c r="B48" s="139"/>
      <c r="C48" s="140">
        <v>10</v>
      </c>
      <c r="D48" s="138">
        <f>SUM(D42:D47)</f>
        <v>21073.03</v>
      </c>
      <c r="E48" s="131">
        <f t="shared" si="1"/>
        <v>10.402366600439066</v>
      </c>
      <c r="F48" s="138">
        <f>SUM(F42:F47)</f>
        <v>19931.5</v>
      </c>
      <c r="G48" s="138">
        <f>SUM(G42:G47)</f>
        <v>10.975670866990717</v>
      </c>
      <c r="H48" s="138">
        <f>SUM(H42:H47)</f>
        <v>20637.1</v>
      </c>
      <c r="I48" s="138">
        <f>SUM(I42:I47)</f>
        <v>10.594945644500916</v>
      </c>
      <c r="J48" s="138">
        <f>SUM(J42:J47)</f>
        <v>20606.8</v>
      </c>
      <c r="K48" s="131">
        <f t="shared" si="4"/>
        <v>10.432084984324131</v>
      </c>
      <c r="L48" s="138">
        <f>SUM(L42:L47)</f>
        <v>20622.2</v>
      </c>
      <c r="M48" s="131">
        <f t="shared" si="5"/>
        <v>10.204700688273716</v>
      </c>
    </row>
    <row r="49" ht="15" customHeight="1"/>
    <row r="50" ht="15" customHeight="1"/>
    <row r="51" spans="1:3" ht="15" customHeight="1">
      <c r="A51" s="43" t="s">
        <v>101</v>
      </c>
      <c r="B51" s="43"/>
      <c r="C51" s="43"/>
    </row>
    <row r="52" spans="1:3" ht="16.5" customHeight="1">
      <c r="A52" s="43"/>
      <c r="B52" s="43"/>
      <c r="C52" s="43"/>
    </row>
    <row r="53" spans="1:3" ht="15" customHeight="1">
      <c r="A53" s="43"/>
      <c r="B53" s="43"/>
      <c r="C53" s="43"/>
    </row>
    <row r="54" spans="1:3" ht="15" customHeight="1">
      <c r="A54" s="44"/>
      <c r="B54" s="44"/>
      <c r="C54" s="45"/>
    </row>
    <row r="55" spans="1:3" ht="15" customHeight="1">
      <c r="A55" s="46"/>
      <c r="B55" s="46"/>
      <c r="C55" s="45"/>
    </row>
    <row r="56" ht="15" customHeight="1"/>
    <row r="57" ht="15" customHeight="1"/>
    <row r="58" ht="16.5" customHeight="1"/>
    <row r="59" ht="15" customHeight="1"/>
    <row r="60" ht="15" customHeight="1"/>
    <row r="61" ht="16.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6.5" customHeight="1"/>
    <row r="72" ht="15" customHeight="1"/>
    <row r="73" ht="15" customHeight="1"/>
    <row r="74" ht="16.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6.5" customHeight="1"/>
    <row r="82" ht="15.75" customHeight="1"/>
    <row r="83" ht="15.75" customHeight="1"/>
    <row r="84" ht="15.75" customHeight="1"/>
    <row r="85" ht="15.75" customHeight="1"/>
    <row r="86" ht="21" customHeight="1"/>
    <row r="87" ht="27" customHeight="1"/>
    <row r="88" ht="27.75" customHeight="1"/>
    <row r="89" ht="23.25" customHeight="1"/>
    <row r="90" ht="27.75" customHeight="1"/>
    <row r="91" ht="33" customHeight="1"/>
    <row r="92" ht="30" customHeight="1"/>
    <row r="93" ht="18" customHeight="1"/>
    <row r="94" ht="33" customHeight="1"/>
    <row r="95" ht="20.25" customHeight="1"/>
    <row r="96" ht="31.5" customHeight="1"/>
    <row r="97" ht="30.75" customHeight="1"/>
    <row r="98" ht="24" customHeight="1"/>
    <row r="99" ht="33.75" customHeight="1"/>
    <row r="100" ht="27.75" customHeight="1"/>
    <row r="101" ht="35.25" customHeight="1"/>
    <row r="102" ht="18.75" customHeight="1"/>
    <row r="103" ht="24.75" customHeight="1"/>
    <row r="104" ht="24" customHeight="1"/>
    <row r="105" ht="23.25" customHeight="1"/>
    <row r="106" ht="15.75" customHeight="1"/>
    <row r="107" ht="27.75" customHeight="1"/>
    <row r="108" ht="39" customHeight="1"/>
    <row r="109" ht="16.5" customHeight="1"/>
    <row r="110" ht="29.25" customHeight="1"/>
    <row r="111" ht="36" customHeight="1"/>
    <row r="112" ht="29.25" customHeight="1"/>
    <row r="113" ht="30" customHeight="1"/>
    <row r="114" ht="21" customHeight="1"/>
    <row r="115" ht="21" customHeight="1"/>
    <row r="116" ht="20.25" customHeight="1"/>
    <row r="117" ht="39" customHeight="1"/>
    <row r="118" ht="16.5" customHeight="1"/>
    <row r="119" ht="16.5" customHeight="1"/>
    <row r="120" ht="16.5" customHeight="1"/>
    <row r="121" ht="16.5" customHeight="1"/>
    <row r="122" ht="16.5" customHeight="1"/>
    <row r="125" ht="17.25" customHeight="1"/>
    <row r="126" ht="17.25" customHeight="1"/>
    <row r="127" ht="15.75" customHeight="1"/>
  </sheetData>
  <sheetProtection/>
  <mergeCells count="23">
    <mergeCell ref="G5:G6"/>
    <mergeCell ref="J4:K4"/>
    <mergeCell ref="J5:J6"/>
    <mergeCell ref="K5:K6"/>
    <mergeCell ref="A1:G1"/>
    <mergeCell ref="A3:A6"/>
    <mergeCell ref="C3:C6"/>
    <mergeCell ref="D3:E3"/>
    <mergeCell ref="D5:D6"/>
    <mergeCell ref="F3:G3"/>
    <mergeCell ref="D4:E4"/>
    <mergeCell ref="F4:G4"/>
    <mergeCell ref="E5:E6"/>
    <mergeCell ref="F5:F6"/>
    <mergeCell ref="H3:I3"/>
    <mergeCell ref="L3:M3"/>
    <mergeCell ref="L4:M4"/>
    <mergeCell ref="L5:L6"/>
    <mergeCell ref="M5:M6"/>
    <mergeCell ref="J3:K3"/>
    <mergeCell ref="H4:I4"/>
    <mergeCell ref="H5:H6"/>
    <mergeCell ref="I5:I6"/>
  </mergeCells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DFNS-st4</dc:creator>
  <cp:keywords/>
  <dc:description/>
  <cp:lastModifiedBy>st4</cp:lastModifiedBy>
  <cp:lastPrinted>2022-11-29T09:34:33Z</cp:lastPrinted>
  <dcterms:created xsi:type="dcterms:W3CDTF">1996-10-14T23:33:28Z</dcterms:created>
  <dcterms:modified xsi:type="dcterms:W3CDTF">2022-12-02T08:54:57Z</dcterms:modified>
  <cp:category/>
  <cp:version/>
  <cp:contentType/>
  <cp:contentStatus/>
</cp:coreProperties>
</file>